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22035" windowHeight="8505"/>
  </bookViews>
  <sheets>
    <sheet name="anexa 1  " sheetId="10" r:id="rId1"/>
  </sheets>
  <definedNames>
    <definedName name="_xlnm.Print_Titles" localSheetId="0">'anexa 1  '!$9:$9</definedName>
  </definedNames>
  <calcPr calcId="145621"/>
</workbook>
</file>

<file path=xl/calcChain.xml><?xml version="1.0" encoding="utf-8"?>
<calcChain xmlns="http://schemas.openxmlformats.org/spreadsheetml/2006/main">
  <c r="E16" i="10" l="1"/>
  <c r="E13" i="10"/>
  <c r="E27" i="10"/>
  <c r="E30" i="10"/>
  <c r="E40" i="10"/>
  <c r="D40" i="10" s="1"/>
  <c r="D46" i="10"/>
  <c r="E12" i="10"/>
  <c r="E115" i="10"/>
  <c r="D115" i="10" s="1"/>
  <c r="D116" i="10"/>
  <c r="D71" i="10"/>
  <c r="E25" i="10"/>
  <c r="F125" i="10"/>
  <c r="E125" i="10"/>
  <c r="F111" i="10"/>
  <c r="E111" i="10"/>
  <c r="F77" i="10"/>
  <c r="F69" i="10"/>
  <c r="F55" i="10"/>
  <c r="E55" i="10"/>
  <c r="F61" i="10"/>
  <c r="E61" i="10"/>
  <c r="F58" i="10"/>
  <c r="E58" i="10"/>
  <c r="F37" i="10"/>
  <c r="E37" i="10"/>
  <c r="F15" i="10"/>
  <c r="F11" i="10"/>
  <c r="E33" i="10"/>
  <c r="D33" i="10" s="1"/>
  <c r="D41" i="10"/>
  <c r="D42" i="10"/>
  <c r="D43" i="10"/>
  <c r="D44" i="10"/>
  <c r="D45" i="10"/>
  <c r="D34" i="10"/>
  <c r="E11" i="10" l="1"/>
  <c r="E39" i="10"/>
  <c r="D39" i="10" s="1"/>
  <c r="E32" i="10"/>
  <c r="E89" i="10"/>
  <c r="D28" i="10"/>
  <c r="D86" i="10"/>
  <c r="D72" i="10"/>
  <c r="E70" i="10"/>
  <c r="E69" i="10" s="1"/>
  <c r="F93" i="10"/>
  <c r="F92" i="10" s="1"/>
  <c r="F91" i="10" s="1"/>
  <c r="E93" i="10"/>
  <c r="E92" i="10" s="1"/>
  <c r="E91" i="10" s="1"/>
  <c r="D94" i="10"/>
  <c r="E68" i="10" l="1"/>
  <c r="D32" i="10"/>
  <c r="D91" i="10"/>
  <c r="D93" i="10"/>
  <c r="D92" i="10"/>
  <c r="E79" i="10"/>
  <c r="E99" i="10"/>
  <c r="D30" i="10" l="1"/>
  <c r="D19" i="10"/>
  <c r="D126" i="10"/>
  <c r="D62" i="10"/>
  <c r="D56" i="10"/>
  <c r="D59" i="10"/>
  <c r="E51" i="10"/>
  <c r="E131" i="10"/>
  <c r="E129" i="10" s="1"/>
  <c r="E128" i="10" s="1"/>
  <c r="E127" i="10" s="1"/>
  <c r="F129" i="10"/>
  <c r="E18" i="10"/>
  <c r="D20" i="10"/>
  <c r="E78" i="10"/>
  <c r="E77" i="10" s="1"/>
  <c r="D18" i="10" l="1"/>
  <c r="E15" i="10"/>
  <c r="D12" i="10"/>
  <c r="D13" i="10"/>
  <c r="D14" i="10"/>
  <c r="D16" i="10"/>
  <c r="D17" i="10"/>
  <c r="D21" i="10"/>
  <c r="D26" i="10"/>
  <c r="D27" i="10"/>
  <c r="D38" i="10"/>
  <c r="D50" i="10"/>
  <c r="D51" i="10"/>
  <c r="D52" i="10"/>
  <c r="D66" i="10"/>
  <c r="D70" i="10"/>
  <c r="D76" i="10"/>
  <c r="D77" i="10"/>
  <c r="D78" i="10"/>
  <c r="D79" i="10"/>
  <c r="D84" i="10"/>
  <c r="D85" i="10"/>
  <c r="D90" i="10"/>
  <c r="D98" i="10"/>
  <c r="D99" i="10"/>
  <c r="D103" i="10"/>
  <c r="D107" i="10"/>
  <c r="D108" i="10"/>
  <c r="D112" i="10"/>
  <c r="D118" i="10"/>
  <c r="D120" i="10"/>
  <c r="D121" i="10"/>
  <c r="D122" i="10"/>
  <c r="D129" i="10"/>
  <c r="D130" i="10"/>
  <c r="D131" i="10"/>
  <c r="D132" i="10"/>
  <c r="D136" i="10"/>
  <c r="F128" i="10"/>
  <c r="F127" i="10" s="1"/>
  <c r="D127" i="10" s="1"/>
  <c r="D128" i="10" l="1"/>
  <c r="D15" i="10"/>
  <c r="F135" i="10"/>
  <c r="F134" i="10" s="1"/>
  <c r="F133" i="10" s="1"/>
  <c r="F119" i="10"/>
  <c r="F117" i="10"/>
  <c r="F114" i="10" s="1"/>
  <c r="F110" i="10"/>
  <c r="F109" i="10" s="1"/>
  <c r="F106" i="10"/>
  <c r="F105" i="10" s="1"/>
  <c r="F104" i="10" s="1"/>
  <c r="F102" i="10"/>
  <c r="F101" i="10" s="1"/>
  <c r="F100" i="10" s="1"/>
  <c r="F97" i="10"/>
  <c r="F96" i="10" s="1"/>
  <c r="F95" i="10" s="1"/>
  <c r="F89" i="10"/>
  <c r="F88" i="10" s="1"/>
  <c r="F87" i="10" s="1"/>
  <c r="F83" i="10"/>
  <c r="F82" i="10" s="1"/>
  <c r="F81" i="10" s="1"/>
  <c r="F75" i="10"/>
  <c r="F74" i="10" s="1"/>
  <c r="F73" i="10" s="1"/>
  <c r="F68" i="10"/>
  <c r="F67" i="10" s="1"/>
  <c r="F65" i="10"/>
  <c r="F64" i="10" s="1"/>
  <c r="F60" i="10"/>
  <c r="F57" i="10"/>
  <c r="F54" i="10"/>
  <c r="F49" i="10"/>
  <c r="F48" i="10" s="1"/>
  <c r="F47" i="10" s="1"/>
  <c r="F36" i="10"/>
  <c r="F35" i="10" s="1"/>
  <c r="F31" i="10" s="1"/>
  <c r="F29" i="10"/>
  <c r="F25" i="10"/>
  <c r="F80" i="10" l="1"/>
  <c r="F53" i="10"/>
  <c r="F63" i="10"/>
  <c r="F124" i="10"/>
  <c r="F123" i="10" s="1"/>
  <c r="F113" i="10" s="1"/>
  <c r="D125" i="10"/>
  <c r="F10" i="10"/>
  <c r="F24" i="10"/>
  <c r="F23" i="10" s="1"/>
  <c r="F22" i="10" l="1"/>
  <c r="F137" i="10" s="1"/>
  <c r="E49" i="10"/>
  <c r="E48" i="10" l="1"/>
  <c r="D49" i="10"/>
  <c r="E75" i="10"/>
  <c r="E135" i="10"/>
  <c r="D135" i="10" s="1"/>
  <c r="D48" i="10" l="1"/>
  <c r="E47" i="10"/>
  <c r="D47" i="10" s="1"/>
  <c r="E74" i="10"/>
  <c r="D75" i="10"/>
  <c r="E134" i="10"/>
  <c r="D134" i="10" s="1"/>
  <c r="E73" i="10" l="1"/>
  <c r="D73" i="10" s="1"/>
  <c r="D74" i="10"/>
  <c r="E133" i="10"/>
  <c r="D133" i="10" s="1"/>
  <c r="D69" i="10" l="1"/>
  <c r="D68" i="10" l="1"/>
  <c r="E67" i="10" l="1"/>
  <c r="D67" i="10" s="1"/>
  <c r="E29" i="10"/>
  <c r="E106" i="10"/>
  <c r="D106" i="10" s="1"/>
  <c r="E97" i="10"/>
  <c r="D97" i="10" s="1"/>
  <c r="E83" i="10"/>
  <c r="D29" i="10" l="1"/>
  <c r="E24" i="10"/>
  <c r="D83" i="10"/>
  <c r="E82" i="10"/>
  <c r="E36" i="10"/>
  <c r="D36" i="10" s="1"/>
  <c r="D37" i="10"/>
  <c r="D11" i="10" l="1"/>
  <c r="D61" i="10" l="1"/>
  <c r="E10" i="10"/>
  <c r="E117" i="10"/>
  <c r="E124" i="10"/>
  <c r="D117" i="10" l="1"/>
  <c r="E114" i="10"/>
  <c r="E123" i="10"/>
  <c r="D123" i="10" s="1"/>
  <c r="D124" i="10"/>
  <c r="D10" i="10"/>
  <c r="E35" i="10"/>
  <c r="D35" i="10" l="1"/>
  <c r="E31" i="10"/>
  <c r="D31" i="10" s="1"/>
  <c r="D25" i="10"/>
  <c r="E23" i="10" l="1"/>
  <c r="D24" i="10"/>
  <c r="D23" i="10" l="1"/>
  <c r="E60" i="10" l="1"/>
  <c r="D60" i="10" s="1"/>
  <c r="D58" i="10" l="1"/>
  <c r="D55" i="10"/>
  <c r="E119" i="10"/>
  <c r="D119" i="10" s="1"/>
  <c r="D82" i="10"/>
  <c r="E81" i="10" l="1"/>
  <c r="D111" i="10"/>
  <c r="D81" i="10" l="1"/>
  <c r="E65" i="10"/>
  <c r="D65" i="10" s="1"/>
  <c r="E64" i="10" l="1"/>
  <c r="E63" i="10" l="1"/>
  <c r="D64" i="10"/>
  <c r="D89" i="10"/>
  <c r="D63" i="10" l="1"/>
  <c r="E102" i="10"/>
  <c r="D102" i="10" s="1"/>
  <c r="E105" i="10" l="1"/>
  <c r="D105" i="10" s="1"/>
  <c r="E110" i="10"/>
  <c r="D110" i="10" s="1"/>
  <c r="E101" i="10"/>
  <c r="D101" i="10" s="1"/>
  <c r="E96" i="10"/>
  <c r="D96" i="10" s="1"/>
  <c r="D114" i="10" l="1"/>
  <c r="E113" i="10"/>
  <c r="E109" i="10"/>
  <c r="E104" i="10"/>
  <c r="D104" i="10" s="1"/>
  <c r="E100" i="10"/>
  <c r="D100" i="10" s="1"/>
  <c r="E95" i="10"/>
  <c r="D95" i="10" s="1"/>
  <c r="D109" i="10" l="1"/>
  <c r="E57" i="10"/>
  <c r="D57" i="10" s="1"/>
  <c r="E54" i="10"/>
  <c r="D54" i="10" l="1"/>
  <c r="E53" i="10"/>
  <c r="D53" i="10" l="1"/>
  <c r="D113" i="10"/>
  <c r="E88" i="10" l="1"/>
  <c r="D88" i="10" s="1"/>
  <c r="E87" i="10" l="1"/>
  <c r="E80" i="10" s="1"/>
  <c r="E22" i="10" s="1"/>
  <c r="E137" i="10" l="1"/>
  <c r="D137" i="10" s="1"/>
  <c r="D87" i="10"/>
  <c r="D80" i="10" l="1"/>
  <c r="D22" i="10"/>
</calcChain>
</file>

<file path=xl/sharedStrings.xml><?xml version="1.0" encoding="utf-8"?>
<sst xmlns="http://schemas.openxmlformats.org/spreadsheetml/2006/main" count="216" uniqueCount="146">
  <si>
    <t>INFLUENTE</t>
  </si>
  <si>
    <t>Nr. Crt.</t>
  </si>
  <si>
    <t>COD</t>
  </si>
  <si>
    <t>A</t>
  </si>
  <si>
    <t>B</t>
  </si>
  <si>
    <t>D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</si>
  <si>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</si>
  <si>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</si>
  <si>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</si>
  <si>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</si>
  <si>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</si>
  <si>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</si>
  <si>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 xml:space="preserve"> DENUMIRE INDICATORI</t>
  </si>
  <si>
    <t>SECTIUNEA DE FUNCTIONARE</t>
  </si>
  <si>
    <t>E</t>
  </si>
  <si>
    <t>51.02</t>
  </si>
  <si>
    <t>TRIM. IV</t>
  </si>
  <si>
    <t xml:space="preserve">                       ANEXA 1</t>
  </si>
  <si>
    <t>Cheltuieli cu bunuri si servicii</t>
  </si>
  <si>
    <t>TOTAL  VENITURI (A+B)</t>
  </si>
  <si>
    <t>CULTURA , RECREERE SI RELIGIE</t>
  </si>
  <si>
    <t>67.02</t>
  </si>
  <si>
    <t>AUTORITATI PUBLICE SI ACTIUNI EXTERNE</t>
  </si>
  <si>
    <t>51.02.01.03</t>
  </si>
  <si>
    <t>INVATAMANT</t>
  </si>
  <si>
    <t>65.02</t>
  </si>
  <si>
    <t>F</t>
  </si>
  <si>
    <t>G</t>
  </si>
  <si>
    <t>Varsaminte din sectiunea de functionare pentru finantarea sectiunii de dezvoltare a bugetului local</t>
  </si>
  <si>
    <t>37.02.03</t>
  </si>
  <si>
    <t>Varsaminte din sectiunea de functionare</t>
  </si>
  <si>
    <t>37.02.04</t>
  </si>
  <si>
    <t>Transferuri catre institutii publice , din care:</t>
  </si>
  <si>
    <t>51.01.01</t>
  </si>
  <si>
    <t xml:space="preserve">                  pentru cheltuieli cu bunuri si servicii</t>
  </si>
  <si>
    <t xml:space="preserve">Autoritati executive </t>
  </si>
  <si>
    <t>ASISTENTA SOCIALA</t>
  </si>
  <si>
    <t>68.02</t>
  </si>
  <si>
    <t>68.02.12</t>
  </si>
  <si>
    <t>Transferuri din bugetele locale pentru finantarea unitatilor medico-sociale , din care:</t>
  </si>
  <si>
    <t>51.01.39</t>
  </si>
  <si>
    <t>Muzeul Judetean Arges</t>
  </si>
  <si>
    <t>67.02.03.03</t>
  </si>
  <si>
    <t>Centrul Scolar de Educatie Incluziva "Sf. Nicolae" Campulung</t>
  </si>
  <si>
    <t>65.02.07.04.02</t>
  </si>
  <si>
    <t>Cheltuieli de personal</t>
  </si>
  <si>
    <t>Scoala Speciala pentru Copii cu Deficiente Asociate "Sf. Stelian" Costesti</t>
  </si>
  <si>
    <t>65.02.07.04.03</t>
  </si>
  <si>
    <t>H</t>
  </si>
  <si>
    <t xml:space="preserve">                  pentru cheltuieli de personal</t>
  </si>
  <si>
    <t>Centrul Judetean pentru Conservarea si Promovarea  Culturii Traditionale Arges</t>
  </si>
  <si>
    <t>67.02.03.08</t>
  </si>
  <si>
    <t>Centrul de Cultura " Bratianu" Stefanesti</t>
  </si>
  <si>
    <t>67.02.50</t>
  </si>
  <si>
    <t>67.02.03.04</t>
  </si>
  <si>
    <t>67.02.03.05</t>
  </si>
  <si>
    <t>Teatrul "Al. Davila" Pitesti</t>
  </si>
  <si>
    <t>Scoala Populara de Arte si Meserii Pitesti</t>
  </si>
  <si>
    <t xml:space="preserve">                   pentru cheltuieli de personal</t>
  </si>
  <si>
    <t>Unitatea de asistenta medico-sociala Suici</t>
  </si>
  <si>
    <t>SANATATE</t>
  </si>
  <si>
    <t>66.02</t>
  </si>
  <si>
    <t>65.02.07.04.05</t>
  </si>
  <si>
    <t>Biblioteca Judeteana "Dinicu Golescu"</t>
  </si>
  <si>
    <t>67.02.03</t>
  </si>
  <si>
    <t xml:space="preserve">SECTIUNEA DE FUNCTIONARE  </t>
  </si>
  <si>
    <t>Unitatea de asistenta medico-sociala Rucar</t>
  </si>
  <si>
    <t xml:space="preserve"> EXCEDENT / DEFICIT</t>
  </si>
  <si>
    <t>Spitalul Judetean de Urgenta Pitesti</t>
  </si>
  <si>
    <t>66.02.06.01</t>
  </si>
  <si>
    <t>Transferuri din bugetele locale pentru finanţarea cheltuielilor de capital din domeniul sănătăţii</t>
  </si>
  <si>
    <t>51.02.28</t>
  </si>
  <si>
    <t>Scoala Gimnaziala Speciala "Marina" Curtea de Arges</t>
  </si>
  <si>
    <t>Unitatea de asistenta medico-sociala Domnesti</t>
  </si>
  <si>
    <t>54.02.10</t>
  </si>
  <si>
    <t xml:space="preserve">ALTE SERVICII PUBLICE GENERALE </t>
  </si>
  <si>
    <t>54.02</t>
  </si>
  <si>
    <t>Directia Judeteana pentru Evidenta Persoanelor Pitesti</t>
  </si>
  <si>
    <t>Alte transferuri de capital catre institutii publice</t>
  </si>
  <si>
    <t>51.02.29</t>
  </si>
  <si>
    <t xml:space="preserve">Cheltuieli de capital </t>
  </si>
  <si>
    <t>66.02.06.03</t>
  </si>
  <si>
    <t>.04.02.01</t>
  </si>
  <si>
    <r>
      <t xml:space="preserve">Cote defalcate din impozitul pe venit  </t>
    </r>
    <r>
      <rPr>
        <b/>
        <sz val="8"/>
        <rFont val="Times New Roman"/>
        <family val="1"/>
        <charset val="238"/>
      </rPr>
      <t xml:space="preserve">(11.25% </t>
    </r>
    <r>
      <rPr>
        <sz val="8"/>
        <rFont val="Times New Roman"/>
        <family val="1"/>
        <charset val="238"/>
      </rPr>
      <t>)</t>
    </r>
  </si>
  <si>
    <t>Subventii din bugetul de stat pt finantarea unitatilor de asistenta medico-sociala</t>
  </si>
  <si>
    <t>42.02.35</t>
  </si>
  <si>
    <t>56.01.03</t>
  </si>
  <si>
    <t>TRANSPORTURI</t>
  </si>
  <si>
    <t>84.02</t>
  </si>
  <si>
    <t>Drumuri si poduri judetene</t>
  </si>
  <si>
    <t>84.02.03.01</t>
  </si>
  <si>
    <t>I</t>
  </si>
  <si>
    <t>APARARE</t>
  </si>
  <si>
    <t>60.02</t>
  </si>
  <si>
    <t>Centrul Militar Judetean Arges</t>
  </si>
  <si>
    <t>60.02.02</t>
  </si>
  <si>
    <t>TRIM. III</t>
  </si>
  <si>
    <t>Alte institutii si actiuni sanitare</t>
  </si>
  <si>
    <t>66.02.50.50</t>
  </si>
  <si>
    <t>la Hotararea C. J. Arges nr. ___ /__.07.2015</t>
  </si>
  <si>
    <t>LA BUGETUL LOCAL PE ANUL 2015</t>
  </si>
  <si>
    <t xml:space="preserve"> ANUL 2015</t>
  </si>
  <si>
    <t>PROTECTIA MEDIULUI</t>
  </si>
  <si>
    <t>74.02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</si>
  <si>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</si>
  <si>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</si>
  <si>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Finantare nationala</t>
  </si>
  <si>
    <t>56.01.01</t>
  </si>
  <si>
    <t>Finantare de la Uniunea Europeana</t>
  </si>
  <si>
    <t>56.01.02</t>
  </si>
  <si>
    <t>Cheltuieli neeligibile</t>
  </si>
  <si>
    <t>Sume FEN postaderare in contul platilor efectuate in anul curent- Fondul European de Dezvoltare Regionala</t>
  </si>
  <si>
    <t>45.02.01.01</t>
  </si>
  <si>
    <t xml:space="preserve">                   pentru cheltuieli de personal (salarii)</t>
  </si>
  <si>
    <t xml:space="preserve">                   pentru cheltuieli de personal (hotarari judecatoresti)</t>
  </si>
  <si>
    <t>51.02.12</t>
  </si>
  <si>
    <t>Transferuri pentru finantarea investitiilor la spitale</t>
  </si>
  <si>
    <t>42.02.16.01</t>
  </si>
  <si>
    <t>Subvenţii de la bugetul de stat către bugetele locale pentru finanţarea aparaturii medicale şi echipamentelor de comunicaţii în urgenţă în sănătate</t>
  </si>
  <si>
    <t>42.02.20</t>
  </si>
  <si>
    <t>Subventii de la bugetul de stat catre bugetele locale necesare sustinerii derularii proiectelor finantate din fonduri externe nerambursabile (FEN) postaderare</t>
  </si>
  <si>
    <t>Prefinanţare</t>
  </si>
  <si>
    <t>45.02.01.03</t>
  </si>
  <si>
    <t>Subventii primite de la bugetul de stat pentru finantarea investitiilor pentru institutii publice de asistenta sociala si unitati de asistenta medico-sociale</t>
  </si>
  <si>
    <t>42.02.52</t>
  </si>
  <si>
    <t>57.02</t>
  </si>
  <si>
    <t>Ajutoare sociale in numerar</t>
  </si>
  <si>
    <t>67.02.03.02</t>
  </si>
  <si>
    <t>Muzeul Viticulturii si Pomiculturii Golesti</t>
  </si>
  <si>
    <t>Plati efectuate in anii precedenti si recuperate in anul curent</t>
  </si>
  <si>
    <t>85.01</t>
  </si>
  <si>
    <t>Fond de rezerva bugetara la dispozitia consiliului judetean</t>
  </si>
  <si>
    <t>54.02.05</t>
  </si>
  <si>
    <t>Fond de rezerva bugetara</t>
  </si>
  <si>
    <t>50.04</t>
  </si>
  <si>
    <t>Alte servicii  publice generale</t>
  </si>
  <si>
    <t>54.02.50</t>
  </si>
  <si>
    <t>Transferuri din bugetul consiliului judetean pentru acordarea de ajutoare unor unitati aflate in extrema dificultate din care:</t>
  </si>
  <si>
    <t>51.01.24</t>
  </si>
  <si>
    <t>Comuna Sapata</t>
  </si>
  <si>
    <t>Comuna Lunca Corbului</t>
  </si>
  <si>
    <t>Comuna Mosoaia</t>
  </si>
  <si>
    <t>Comuna Malureni</t>
  </si>
  <si>
    <t>Comuna Rucar</t>
  </si>
  <si>
    <t>TOTAL CHELTUIELI (A+B+C+D+E+F+G+H+I)</t>
  </si>
  <si>
    <t>Comuna Valea Danului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</si>
</sst>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name val="Tahoma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sz val="10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5">
    <xf numFmtId="0" fontId="0" fillId="0" borderId="0"/>
    <xf numFmtId="0" fontId="6" fillId="3" borderId="0" applyNumberFormat="0" applyBorder="0" applyAlignment="0" applyProtection="0"/>
    <xf numFmtId="0" fontId="8" fillId="0" borderId="0"/>
    <xf numFmtId="0" fontId="9" fillId="0" borderId="0"/>
    <xf numFmtId="0" fontId="11" fillId="0" borderId="0"/>
  </cellStyleXfs>
  <cellXfs count="81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0" fontId="4" fillId="2" borderId="3" xfId="0" applyFont="1" applyFill="1" applyBorder="1" applyAlignment="1">
      <alignment wrapText="1"/>
    </xf>
    <xf numFmtId="0" fontId="4" fillId="0" borderId="2" xfId="0" applyFont="1" applyBorder="1" applyAlignment="1">
      <alignment horizontal="center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5" fillId="2" borderId="3" xfId="0" applyFont="1" applyFill="1" applyBorder="1" applyAlignment="1">
      <alignment wrapText="1"/>
    </xf>
    <xf numFmtId="0" fontId="5" fillId="2" borderId="1" xfId="0" applyFont="1" applyFill="1" applyBorder="1" applyAlignment="1">
      <alignment wrapText="1"/>
    </xf>
    <xf numFmtId="0" fontId="5" fillId="4" borderId="2" xfId="0" applyFont="1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4" fillId="2" borderId="4" xfId="0" applyFont="1" applyFill="1" applyBorder="1" applyAlignment="1">
      <alignment wrapText="1"/>
    </xf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4" xfId="0" applyFont="1" applyBorder="1"/>
    <xf numFmtId="4" fontId="4" fillId="2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wrapText="1"/>
    </xf>
    <xf numFmtId="0" fontId="5" fillId="4" borderId="4" xfId="0" applyFont="1" applyFill="1" applyBorder="1" applyAlignment="1">
      <alignment wrapText="1"/>
    </xf>
    <xf numFmtId="0" fontId="5" fillId="2" borderId="4" xfId="0" applyFont="1" applyFill="1" applyBorder="1" applyAlignment="1">
      <alignment wrapText="1"/>
    </xf>
    <xf numFmtId="0" fontId="4" fillId="2" borderId="1" xfId="0" applyFont="1" applyFill="1" applyBorder="1"/>
    <xf numFmtId="0" fontId="5" fillId="4" borderId="1" xfId="0" applyFont="1" applyFill="1" applyBorder="1" applyAlignment="1"/>
    <xf numFmtId="0" fontId="5" fillId="2" borderId="1" xfId="0" applyFont="1" applyFill="1" applyBorder="1" applyAlignment="1">
      <alignment vertical="top" wrapText="1"/>
    </xf>
    <xf numFmtId="0" fontId="5" fillId="2" borderId="4" xfId="0" applyFont="1" applyFill="1" applyBorder="1"/>
    <xf numFmtId="49" fontId="5" fillId="5" borderId="1" xfId="3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wrapText="1"/>
    </xf>
    <xf numFmtId="0" fontId="10" fillId="0" borderId="0" xfId="0" applyFont="1"/>
    <xf numFmtId="0" fontId="4" fillId="2" borderId="3" xfId="0" applyFont="1" applyFill="1" applyBorder="1" applyAlignment="1">
      <alignment horizontal="center" wrapText="1"/>
    </xf>
    <xf numFmtId="14" fontId="4" fillId="0" borderId="2" xfId="0" applyNumberFormat="1" applyFont="1" applyBorder="1" applyAlignment="1">
      <alignment horizontal="center" vertical="center"/>
    </xf>
    <xf numFmtId="0" fontId="5" fillId="2" borderId="4" xfId="0" applyFont="1" applyFill="1" applyBorder="1" applyAlignment="1">
      <alignment horizontal="left"/>
    </xf>
    <xf numFmtId="0" fontId="5" fillId="4" borderId="4" xfId="0" applyFont="1" applyFill="1" applyBorder="1"/>
    <xf numFmtId="49" fontId="4" fillId="0" borderId="1" xfId="3" applyNumberFormat="1" applyFont="1" applyFill="1" applyBorder="1" applyAlignment="1">
      <alignment horizontal="center"/>
    </xf>
    <xf numFmtId="0" fontId="5" fillId="0" borderId="5" xfId="2" applyFont="1" applyFill="1" applyBorder="1" applyAlignment="1">
      <alignment horizontal="center" vertical="center"/>
    </xf>
    <xf numFmtId="2" fontId="4" fillId="0" borderId="4" xfId="0" applyNumberFormat="1" applyFont="1" applyBorder="1"/>
    <xf numFmtId="0" fontId="12" fillId="0" borderId="2" xfId="0" applyFont="1" applyBorder="1" applyAlignment="1">
      <alignment horizontal="center"/>
    </xf>
    <xf numFmtId="1" fontId="4" fillId="2" borderId="1" xfId="4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5" fillId="4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2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/>
    </xf>
    <xf numFmtId="0" fontId="4" fillId="0" borderId="3" xfId="0" applyFont="1" applyFill="1" applyBorder="1" applyAlignment="1">
      <alignment wrapText="1"/>
    </xf>
    <xf numFmtId="0" fontId="5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center" wrapText="1"/>
    </xf>
    <xf numFmtId="4" fontId="14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5">
    <cellStyle name="Good" xfId="1" builtinId="26"/>
    <cellStyle name="Normal" xfId="0" builtinId="0"/>
    <cellStyle name="Normal_Anexa F 140 146 10.07" xfId="3"/>
    <cellStyle name="Normal_mach03" xfId="4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1"/>
  <sheetViews>
    <sheetView tabSelected="1" workbookViewId="0">
      <selection activeCell="J4" sqref="J4"/>
    </sheetView>
  </sheetViews>
  <sheetFormatPr defaultRowHeight="12.75" x14ac:dyDescent="0.2"/>
  <cols>
    <col min="1" max="1" width="4" customWidth="1"/>
    <col min="2" max="2" width="45.42578125" customWidth="1"/>
    <col min="3" max="3" width="14" customWidth="1"/>
    <col min="4" max="4" width="12" customWidth="1"/>
    <col min="5" max="6" width="11.85546875" customWidth="1"/>
  </cols>
  <sheetData>
    <row r="1" spans="1:6" s="12" customFormat="1" ht="15.75" x14ac:dyDescent="0.25">
      <c r="A1" s="77" t="s">
        <v>6</v>
      </c>
      <c r="B1" s="77"/>
      <c r="C1" s="77"/>
      <c r="D1" s="77"/>
    </row>
    <row r="2" spans="1:6" s="11" customFormat="1" ht="15.75" x14ac:dyDescent="0.25">
      <c r="C2" s="74" t="s">
        <v>17</v>
      </c>
      <c r="D2" s="74"/>
      <c r="E2" s="76"/>
    </row>
    <row r="3" spans="1:6" s="11" customFormat="1" ht="15.75" x14ac:dyDescent="0.25">
      <c r="A3" s="78" t="s">
        <v>99</v>
      </c>
      <c r="B3" s="79"/>
      <c r="C3" s="79"/>
      <c r="D3" s="79"/>
      <c r="E3" s="76"/>
    </row>
    <row r="4" spans="1:6" s="11" customFormat="1" ht="15.75" x14ac:dyDescent="0.25">
      <c r="A4" s="32"/>
      <c r="B4" s="33"/>
      <c r="C4" s="33"/>
      <c r="D4" s="33"/>
    </row>
    <row r="5" spans="1:6" s="11" customFormat="1" ht="15.75" x14ac:dyDescent="0.25">
      <c r="A5" s="80" t="s">
        <v>0</v>
      </c>
      <c r="B5" s="75"/>
      <c r="C5" s="75"/>
      <c r="D5" s="75"/>
      <c r="E5" s="76"/>
    </row>
    <row r="6" spans="1:6" s="11" customFormat="1" ht="15.75" x14ac:dyDescent="0.25">
      <c r="A6" s="80" t="s">
        <v>100</v>
      </c>
      <c r="B6" s="75"/>
      <c r="C6" s="75"/>
      <c r="D6" s="75"/>
      <c r="E6" s="76"/>
    </row>
    <row r="7" spans="1:6" s="11" customFormat="1" ht="15.75" x14ac:dyDescent="0.25">
      <c r="A7" s="74" t="s">
        <v>10</v>
      </c>
      <c r="B7" s="75"/>
      <c r="C7" s="75"/>
      <c r="D7" s="75"/>
      <c r="E7" s="76"/>
    </row>
    <row r="8" spans="1:6" ht="15.75" x14ac:dyDescent="0.25">
      <c r="C8" s="34"/>
      <c r="E8" s="20"/>
      <c r="F8" s="20" t="s">
        <v>7</v>
      </c>
    </row>
    <row r="9" spans="1:6" ht="31.5" customHeight="1" x14ac:dyDescent="0.2">
      <c r="A9" s="19" t="s">
        <v>1</v>
      </c>
      <c r="B9" s="15" t="s">
        <v>12</v>
      </c>
      <c r="C9" s="15" t="s">
        <v>2</v>
      </c>
      <c r="D9" s="16" t="s">
        <v>101</v>
      </c>
      <c r="E9" s="15" t="s">
        <v>96</v>
      </c>
      <c r="F9" s="15" t="s">
        <v>16</v>
      </c>
    </row>
    <row r="10" spans="1:6" ht="16.5" customHeight="1" x14ac:dyDescent="0.2">
      <c r="A10" s="5"/>
      <c r="B10" s="6" t="s">
        <v>19</v>
      </c>
      <c r="C10" s="6"/>
      <c r="D10" s="25">
        <f>E10+F10</f>
        <v>5922.67</v>
      </c>
      <c r="E10" s="25">
        <f>E11+E15</f>
        <v>4230.67</v>
      </c>
      <c r="F10" s="25">
        <f>F11+F15</f>
        <v>1692</v>
      </c>
    </row>
    <row r="11" spans="1:6" ht="16.5" customHeight="1" x14ac:dyDescent="0.2">
      <c r="A11" s="6" t="s">
        <v>3</v>
      </c>
      <c r="B11" s="22" t="s">
        <v>13</v>
      </c>
      <c r="C11" s="6"/>
      <c r="D11" s="25">
        <f t="shared" ref="D11:D61" si="0">E11+F11</f>
        <v>677</v>
      </c>
      <c r="E11" s="25">
        <f>E12+E13+E14</f>
        <v>677</v>
      </c>
      <c r="F11" s="25">
        <f>F12+F13</f>
        <v>0</v>
      </c>
    </row>
    <row r="12" spans="1:6" ht="16.5" customHeight="1" x14ac:dyDescent="0.2">
      <c r="A12" s="3">
        <v>1</v>
      </c>
      <c r="B12" s="58" t="s">
        <v>83</v>
      </c>
      <c r="C12" s="59" t="s">
        <v>82</v>
      </c>
      <c r="D12" s="25">
        <f t="shared" si="0"/>
        <v>1232</v>
      </c>
      <c r="E12" s="73">
        <f>377+36+125+18+5+41+75+100+49+31+225+150</f>
        <v>1232</v>
      </c>
      <c r="F12" s="26"/>
    </row>
    <row r="13" spans="1:6" s="14" customFormat="1" ht="27" customHeight="1" x14ac:dyDescent="0.2">
      <c r="A13" s="3">
        <v>2</v>
      </c>
      <c r="B13" s="39" t="s">
        <v>28</v>
      </c>
      <c r="C13" s="24" t="s">
        <v>29</v>
      </c>
      <c r="D13" s="25">
        <f t="shared" si="0"/>
        <v>-640</v>
      </c>
      <c r="E13" s="26">
        <f>-11-4-280-60-60-225</f>
        <v>-640</v>
      </c>
      <c r="F13" s="26"/>
    </row>
    <row r="14" spans="1:6" s="14" customFormat="1" ht="27" customHeight="1" x14ac:dyDescent="0.2">
      <c r="A14" s="37">
        <v>3</v>
      </c>
      <c r="B14" s="13" t="s">
        <v>84</v>
      </c>
      <c r="C14" s="3" t="s">
        <v>85</v>
      </c>
      <c r="D14" s="25">
        <f t="shared" si="0"/>
        <v>85</v>
      </c>
      <c r="E14" s="26">
        <v>85</v>
      </c>
      <c r="F14" s="26"/>
    </row>
    <row r="15" spans="1:6" ht="18" customHeight="1" x14ac:dyDescent="0.2">
      <c r="A15" s="6" t="s">
        <v>4</v>
      </c>
      <c r="B15" s="7" t="s">
        <v>8</v>
      </c>
      <c r="C15" s="6"/>
      <c r="D15" s="25">
        <f t="shared" si="0"/>
        <v>5245.67</v>
      </c>
      <c r="E15" s="27">
        <f>E16+E17+E18+E19+E20+E21</f>
        <v>3553.67</v>
      </c>
      <c r="F15" s="27">
        <f>F16+F17+F18+F19+F20+F21</f>
        <v>1692</v>
      </c>
    </row>
    <row r="16" spans="1:6" s="14" customFormat="1" ht="18" customHeight="1" x14ac:dyDescent="0.2">
      <c r="A16" s="3">
        <v>1</v>
      </c>
      <c r="B16" s="40" t="s">
        <v>30</v>
      </c>
      <c r="C16" s="24" t="s">
        <v>31</v>
      </c>
      <c r="D16" s="25">
        <f t="shared" si="0"/>
        <v>640</v>
      </c>
      <c r="E16" s="41">
        <f>11+4+280+60+60+225</f>
        <v>640</v>
      </c>
      <c r="F16" s="41"/>
    </row>
    <row r="17" spans="1:6" s="14" customFormat="1" ht="43.5" customHeight="1" x14ac:dyDescent="0.2">
      <c r="A17" s="3">
        <v>2</v>
      </c>
      <c r="B17" s="39" t="s">
        <v>118</v>
      </c>
      <c r="C17" s="53" t="s">
        <v>117</v>
      </c>
      <c r="D17" s="25">
        <f t="shared" si="0"/>
        <v>2521</v>
      </c>
      <c r="E17" s="41">
        <v>829</v>
      </c>
      <c r="F17" s="41">
        <v>1692</v>
      </c>
    </row>
    <row r="18" spans="1:6" s="14" customFormat="1" ht="43.5" customHeight="1" x14ac:dyDescent="0.2">
      <c r="A18" s="3">
        <v>3</v>
      </c>
      <c r="B18" s="39" t="s">
        <v>120</v>
      </c>
      <c r="C18" s="53" t="s">
        <v>119</v>
      </c>
      <c r="D18" s="25">
        <f t="shared" si="0"/>
        <v>117.76</v>
      </c>
      <c r="E18" s="41">
        <f>66.9+50.86</f>
        <v>117.76</v>
      </c>
      <c r="F18" s="41"/>
    </row>
    <row r="19" spans="1:6" s="14" customFormat="1" ht="43.5" customHeight="1" x14ac:dyDescent="0.2">
      <c r="A19" s="3"/>
      <c r="B19" s="39" t="s">
        <v>123</v>
      </c>
      <c r="C19" s="53" t="s">
        <v>124</v>
      </c>
      <c r="D19" s="25">
        <f t="shared" si="0"/>
        <v>500</v>
      </c>
      <c r="E19" s="41">
        <v>500</v>
      </c>
      <c r="F19" s="41"/>
    </row>
    <row r="20" spans="1:6" s="14" customFormat="1" ht="28.5" customHeight="1" x14ac:dyDescent="0.2">
      <c r="A20" s="3">
        <v>4</v>
      </c>
      <c r="B20" s="62" t="s">
        <v>111</v>
      </c>
      <c r="C20" s="65" t="s">
        <v>112</v>
      </c>
      <c r="D20" s="25">
        <f t="shared" si="0"/>
        <v>260.91000000000003</v>
      </c>
      <c r="E20" s="41">
        <v>260.91000000000003</v>
      </c>
      <c r="F20" s="41"/>
    </row>
    <row r="21" spans="1:6" s="14" customFormat="1" ht="19.5" customHeight="1" x14ac:dyDescent="0.2">
      <c r="A21" s="3">
        <v>5</v>
      </c>
      <c r="B21" s="62" t="s">
        <v>121</v>
      </c>
      <c r="C21" s="2" t="s">
        <v>122</v>
      </c>
      <c r="D21" s="25">
        <f t="shared" si="0"/>
        <v>1206</v>
      </c>
      <c r="E21" s="41">
        <v>1206</v>
      </c>
      <c r="F21" s="41"/>
    </row>
    <row r="22" spans="1:6" ht="16.5" customHeight="1" x14ac:dyDescent="0.2">
      <c r="A22" s="7"/>
      <c r="B22" s="8" t="s">
        <v>144</v>
      </c>
      <c r="C22" s="6"/>
      <c r="D22" s="25">
        <f t="shared" si="0"/>
        <v>5922.67</v>
      </c>
      <c r="E22" s="25">
        <f>E23+E31+E47+E53+E63+E80+E113+E127+E133</f>
        <v>4230.67</v>
      </c>
      <c r="F22" s="25">
        <f>F23+F31+F47+F53+F63+F80+F113+F127+F133</f>
        <v>1692</v>
      </c>
    </row>
    <row r="23" spans="1:6" s="14" customFormat="1" ht="16.5" customHeight="1" x14ac:dyDescent="0.2">
      <c r="A23" s="6" t="s">
        <v>3</v>
      </c>
      <c r="B23" s="9" t="s">
        <v>22</v>
      </c>
      <c r="C23" s="6" t="s">
        <v>15</v>
      </c>
      <c r="D23" s="25">
        <f t="shared" si="0"/>
        <v>-392</v>
      </c>
      <c r="E23" s="25">
        <f>E24</f>
        <v>-392</v>
      </c>
      <c r="F23" s="25">
        <f>F24</f>
        <v>0</v>
      </c>
    </row>
    <row r="24" spans="1:6" s="14" customFormat="1" ht="16.5" customHeight="1" x14ac:dyDescent="0.2">
      <c r="A24" s="1"/>
      <c r="B24" s="29" t="s">
        <v>35</v>
      </c>
      <c r="C24" s="1" t="s">
        <v>23</v>
      </c>
      <c r="D24" s="25">
        <f t="shared" si="0"/>
        <v>-392</v>
      </c>
      <c r="E24" s="28">
        <f>E25+E29</f>
        <v>-392</v>
      </c>
      <c r="F24" s="28">
        <f>F25+F29</f>
        <v>0</v>
      </c>
    </row>
    <row r="25" spans="1:6" s="14" customFormat="1" ht="16.5" customHeight="1" x14ac:dyDescent="0.2">
      <c r="A25" s="1"/>
      <c r="B25" s="23" t="s">
        <v>13</v>
      </c>
      <c r="C25" s="1"/>
      <c r="D25" s="25">
        <f t="shared" si="0"/>
        <v>-403</v>
      </c>
      <c r="E25" s="26">
        <f>E26+E27+E28</f>
        <v>-403</v>
      </c>
      <c r="F25" s="26">
        <f>F26+F27</f>
        <v>0</v>
      </c>
    </row>
    <row r="26" spans="1:6" s="14" customFormat="1" ht="18.75" customHeight="1" x14ac:dyDescent="0.2">
      <c r="A26" s="21"/>
      <c r="B26" s="13" t="s">
        <v>45</v>
      </c>
      <c r="C26" s="3">
        <v>10</v>
      </c>
      <c r="D26" s="25">
        <f t="shared" si="0"/>
        <v>377</v>
      </c>
      <c r="E26" s="26">
        <v>377</v>
      </c>
      <c r="F26" s="26"/>
    </row>
    <row r="27" spans="1:6" s="14" customFormat="1" ht="18.75" customHeight="1" x14ac:dyDescent="0.2">
      <c r="A27" s="21"/>
      <c r="B27" s="13" t="s">
        <v>18</v>
      </c>
      <c r="C27" s="3">
        <v>20</v>
      </c>
      <c r="D27" s="25">
        <f t="shared" si="0"/>
        <v>-630</v>
      </c>
      <c r="E27" s="26">
        <f>-650+20</f>
        <v>-630</v>
      </c>
      <c r="F27" s="26"/>
    </row>
    <row r="28" spans="1:6" s="14" customFormat="1" ht="18.75" customHeight="1" x14ac:dyDescent="0.2">
      <c r="A28" s="21"/>
      <c r="B28" s="35" t="s">
        <v>126</v>
      </c>
      <c r="C28" s="36" t="s">
        <v>125</v>
      </c>
      <c r="D28" s="25">
        <f t="shared" si="0"/>
        <v>-150</v>
      </c>
      <c r="E28" s="26">
        <v>-150</v>
      </c>
      <c r="F28" s="26"/>
    </row>
    <row r="29" spans="1:6" s="14" customFormat="1" ht="18.75" customHeight="1" x14ac:dyDescent="0.2">
      <c r="A29" s="21"/>
      <c r="B29" s="35" t="s">
        <v>9</v>
      </c>
      <c r="C29" s="36"/>
      <c r="D29" s="25">
        <f t="shared" si="0"/>
        <v>11</v>
      </c>
      <c r="E29" s="26">
        <f>E30</f>
        <v>11</v>
      </c>
      <c r="F29" s="26">
        <f>F30</f>
        <v>0</v>
      </c>
    </row>
    <row r="30" spans="1:6" s="14" customFormat="1" ht="18.75" customHeight="1" x14ac:dyDescent="0.2">
      <c r="A30" s="21"/>
      <c r="B30" s="35" t="s">
        <v>80</v>
      </c>
      <c r="C30" s="36">
        <v>70</v>
      </c>
      <c r="D30" s="25">
        <f t="shared" si="0"/>
        <v>11</v>
      </c>
      <c r="E30" s="26">
        <f>11</f>
        <v>11</v>
      </c>
      <c r="F30" s="26"/>
    </row>
    <row r="31" spans="1:6" s="14" customFormat="1" ht="21.75" customHeight="1" x14ac:dyDescent="0.2">
      <c r="A31" s="6" t="s">
        <v>4</v>
      </c>
      <c r="B31" s="55" t="s">
        <v>75</v>
      </c>
      <c r="C31" s="31" t="s">
        <v>76</v>
      </c>
      <c r="D31" s="25">
        <f t="shared" si="0"/>
        <v>36</v>
      </c>
      <c r="E31" s="25">
        <f>E32+E35+E39</f>
        <v>36</v>
      </c>
      <c r="F31" s="25">
        <f>F35</f>
        <v>0</v>
      </c>
    </row>
    <row r="32" spans="1:6" s="14" customFormat="1" ht="30" customHeight="1" x14ac:dyDescent="0.2">
      <c r="A32" s="21"/>
      <c r="B32" s="67" t="s">
        <v>131</v>
      </c>
      <c r="C32" s="68" t="s">
        <v>132</v>
      </c>
      <c r="D32" s="25">
        <f t="shared" si="0"/>
        <v>-1017</v>
      </c>
      <c r="E32" s="28">
        <f>E33</f>
        <v>-1017</v>
      </c>
      <c r="F32" s="28"/>
    </row>
    <row r="33" spans="1:6" s="14" customFormat="1" ht="21.75" customHeight="1" x14ac:dyDescent="0.2">
      <c r="A33" s="21"/>
      <c r="B33" s="69" t="s">
        <v>13</v>
      </c>
      <c r="C33" s="17"/>
      <c r="D33" s="25">
        <f t="shared" si="0"/>
        <v>-1017</v>
      </c>
      <c r="E33" s="26">
        <f>E34</f>
        <v>-1017</v>
      </c>
      <c r="F33" s="28"/>
    </row>
    <row r="34" spans="1:6" s="14" customFormat="1" ht="21.75" customHeight="1" x14ac:dyDescent="0.2">
      <c r="A34" s="21"/>
      <c r="B34" s="45" t="s">
        <v>133</v>
      </c>
      <c r="C34" s="36" t="s">
        <v>134</v>
      </c>
      <c r="D34" s="25">
        <f t="shared" si="0"/>
        <v>-1017</v>
      </c>
      <c r="E34" s="26">
        <v>-1017</v>
      </c>
      <c r="F34" s="28"/>
    </row>
    <row r="35" spans="1:6" s="14" customFormat="1" ht="24.75" customHeight="1" x14ac:dyDescent="0.2">
      <c r="A35" s="21"/>
      <c r="B35" s="44" t="s">
        <v>77</v>
      </c>
      <c r="C35" s="17" t="s">
        <v>74</v>
      </c>
      <c r="D35" s="25">
        <f t="shared" si="0"/>
        <v>36</v>
      </c>
      <c r="E35" s="28">
        <f t="shared" ref="E35:F36" si="1">E36</f>
        <v>36</v>
      </c>
      <c r="F35" s="28">
        <f t="shared" si="1"/>
        <v>0</v>
      </c>
    </row>
    <row r="36" spans="1:6" s="14" customFormat="1" ht="18.75" customHeight="1" x14ac:dyDescent="0.2">
      <c r="A36" s="21"/>
      <c r="B36" s="23" t="s">
        <v>13</v>
      </c>
      <c r="C36" s="1"/>
      <c r="D36" s="25">
        <f t="shared" si="0"/>
        <v>36</v>
      </c>
      <c r="E36" s="26">
        <f t="shared" si="1"/>
        <v>36</v>
      </c>
      <c r="F36" s="26">
        <f t="shared" si="1"/>
        <v>0</v>
      </c>
    </row>
    <row r="37" spans="1:6" s="14" customFormat="1" ht="18.75" customHeight="1" x14ac:dyDescent="0.2">
      <c r="A37" s="21"/>
      <c r="B37" s="13" t="s">
        <v>32</v>
      </c>
      <c r="C37" s="36" t="s">
        <v>33</v>
      </c>
      <c r="D37" s="25">
        <f t="shared" si="0"/>
        <v>36</v>
      </c>
      <c r="E37" s="26">
        <f>E38</f>
        <v>36</v>
      </c>
      <c r="F37" s="26">
        <f>F38</f>
        <v>0</v>
      </c>
    </row>
    <row r="38" spans="1:6" s="14" customFormat="1" ht="18.75" customHeight="1" x14ac:dyDescent="0.2">
      <c r="A38" s="21"/>
      <c r="B38" s="13" t="s">
        <v>49</v>
      </c>
      <c r="C38" s="36"/>
      <c r="D38" s="25">
        <f t="shared" si="0"/>
        <v>36</v>
      </c>
      <c r="E38" s="26">
        <v>36</v>
      </c>
      <c r="F38" s="26"/>
    </row>
    <row r="39" spans="1:6" s="14" customFormat="1" ht="18.75" customHeight="1" x14ac:dyDescent="0.2">
      <c r="A39" s="21"/>
      <c r="B39" s="47" t="s">
        <v>135</v>
      </c>
      <c r="C39" s="70" t="s">
        <v>136</v>
      </c>
      <c r="D39" s="25">
        <f t="shared" si="0"/>
        <v>1017</v>
      </c>
      <c r="E39" s="28">
        <f>E40</f>
        <v>1017</v>
      </c>
      <c r="F39" s="26"/>
    </row>
    <row r="40" spans="1:6" s="14" customFormat="1" ht="42.75" customHeight="1" x14ac:dyDescent="0.2">
      <c r="A40" s="21"/>
      <c r="B40" s="62" t="s">
        <v>137</v>
      </c>
      <c r="C40" s="71" t="s">
        <v>138</v>
      </c>
      <c r="D40" s="25">
        <f t="shared" si="0"/>
        <v>1017</v>
      </c>
      <c r="E40" s="26">
        <f>E41+E42+E43+E44+E45+E46</f>
        <v>1017</v>
      </c>
      <c r="F40" s="26"/>
    </row>
    <row r="41" spans="1:6" s="14" customFormat="1" ht="19.5" customHeight="1" x14ac:dyDescent="0.2">
      <c r="A41" s="21"/>
      <c r="B41" s="39" t="s">
        <v>140</v>
      </c>
      <c r="C41" s="72"/>
      <c r="D41" s="25">
        <f t="shared" si="0"/>
        <v>200</v>
      </c>
      <c r="E41" s="26">
        <v>200</v>
      </c>
      <c r="F41" s="26"/>
    </row>
    <row r="42" spans="1:6" s="14" customFormat="1" ht="19.5" customHeight="1" x14ac:dyDescent="0.2">
      <c r="A42" s="21"/>
      <c r="B42" s="39" t="s">
        <v>142</v>
      </c>
      <c r="C42" s="72"/>
      <c r="D42" s="25">
        <f t="shared" si="0"/>
        <v>250</v>
      </c>
      <c r="E42" s="26">
        <v>250</v>
      </c>
      <c r="F42" s="26"/>
    </row>
    <row r="43" spans="1:6" s="14" customFormat="1" ht="18.75" customHeight="1" x14ac:dyDescent="0.2">
      <c r="A43" s="21"/>
      <c r="B43" s="35" t="s">
        <v>141</v>
      </c>
      <c r="C43" s="36"/>
      <c r="D43" s="25">
        <f t="shared" si="0"/>
        <v>200</v>
      </c>
      <c r="E43" s="26">
        <v>200</v>
      </c>
      <c r="F43" s="26"/>
    </row>
    <row r="44" spans="1:6" s="14" customFormat="1" ht="18.75" customHeight="1" x14ac:dyDescent="0.2">
      <c r="A44" s="21"/>
      <c r="B44" s="35" t="s">
        <v>143</v>
      </c>
      <c r="C44" s="36"/>
      <c r="D44" s="25">
        <f t="shared" si="0"/>
        <v>17</v>
      </c>
      <c r="E44" s="26">
        <v>17</v>
      </c>
      <c r="F44" s="26"/>
    </row>
    <row r="45" spans="1:6" s="14" customFormat="1" ht="18.75" customHeight="1" x14ac:dyDescent="0.2">
      <c r="A45" s="21"/>
      <c r="B45" s="39" t="s">
        <v>139</v>
      </c>
      <c r="C45" s="36"/>
      <c r="D45" s="25">
        <f t="shared" si="0"/>
        <v>150</v>
      </c>
      <c r="E45" s="26">
        <v>150</v>
      </c>
      <c r="F45" s="26"/>
    </row>
    <row r="46" spans="1:6" s="14" customFormat="1" ht="18.75" customHeight="1" x14ac:dyDescent="0.2">
      <c r="A46" s="21"/>
      <c r="B46" s="39" t="s">
        <v>145</v>
      </c>
      <c r="C46" s="36"/>
      <c r="D46" s="25">
        <f t="shared" si="0"/>
        <v>200</v>
      </c>
      <c r="E46" s="26">
        <v>200</v>
      </c>
      <c r="F46" s="26"/>
    </row>
    <row r="47" spans="1:6" s="14" customFormat="1" ht="18.75" customHeight="1" x14ac:dyDescent="0.2">
      <c r="A47" s="7" t="s">
        <v>11</v>
      </c>
      <c r="B47" s="55" t="s">
        <v>92</v>
      </c>
      <c r="C47" s="31" t="s">
        <v>93</v>
      </c>
      <c r="D47" s="25">
        <f t="shared" si="0"/>
        <v>0</v>
      </c>
      <c r="E47" s="25">
        <f t="shared" ref="E47:F49" si="2">E48</f>
        <v>0</v>
      </c>
      <c r="F47" s="25">
        <f t="shared" si="2"/>
        <v>0</v>
      </c>
    </row>
    <row r="48" spans="1:6" s="14" customFormat="1" ht="18.75" customHeight="1" x14ac:dyDescent="0.2">
      <c r="A48" s="21"/>
      <c r="B48" s="48" t="s">
        <v>94</v>
      </c>
      <c r="C48" s="17" t="s">
        <v>95</v>
      </c>
      <c r="D48" s="25">
        <f t="shared" si="0"/>
        <v>0</v>
      </c>
      <c r="E48" s="28">
        <f>E49+E51</f>
        <v>0</v>
      </c>
      <c r="F48" s="28">
        <f t="shared" si="2"/>
        <v>0</v>
      </c>
    </row>
    <row r="49" spans="1:6" s="14" customFormat="1" ht="18.75" customHeight="1" x14ac:dyDescent="0.2">
      <c r="A49" s="21"/>
      <c r="B49" s="45" t="s">
        <v>13</v>
      </c>
      <c r="C49" s="1"/>
      <c r="D49" s="25">
        <f t="shared" si="0"/>
        <v>-4</v>
      </c>
      <c r="E49" s="26">
        <f t="shared" si="2"/>
        <v>-4</v>
      </c>
      <c r="F49" s="26">
        <f t="shared" si="2"/>
        <v>0</v>
      </c>
    </row>
    <row r="50" spans="1:6" s="14" customFormat="1" ht="18.75" customHeight="1" x14ac:dyDescent="0.2">
      <c r="A50" s="21"/>
      <c r="B50" s="13" t="s">
        <v>18</v>
      </c>
      <c r="C50" s="3">
        <v>20</v>
      </c>
      <c r="D50" s="25">
        <f t="shared" si="0"/>
        <v>-4</v>
      </c>
      <c r="E50" s="26">
        <v>-4</v>
      </c>
      <c r="F50" s="26"/>
    </row>
    <row r="51" spans="1:6" s="14" customFormat="1" ht="18.75" customHeight="1" x14ac:dyDescent="0.2">
      <c r="A51" s="21"/>
      <c r="B51" s="35" t="s">
        <v>9</v>
      </c>
      <c r="C51" s="36"/>
      <c r="D51" s="25">
        <f t="shared" si="0"/>
        <v>4</v>
      </c>
      <c r="E51" s="26">
        <f>E52</f>
        <v>4</v>
      </c>
      <c r="F51" s="26"/>
    </row>
    <row r="52" spans="1:6" s="14" customFormat="1" ht="18.75" customHeight="1" x14ac:dyDescent="0.2">
      <c r="A52" s="21"/>
      <c r="B52" s="35" t="s">
        <v>80</v>
      </c>
      <c r="C52" s="36">
        <v>70</v>
      </c>
      <c r="D52" s="25">
        <f t="shared" si="0"/>
        <v>4</v>
      </c>
      <c r="E52" s="26">
        <v>4</v>
      </c>
      <c r="F52" s="26"/>
    </row>
    <row r="53" spans="1:6" s="14" customFormat="1" ht="18.75" customHeight="1" x14ac:dyDescent="0.2">
      <c r="A53" s="6" t="s">
        <v>5</v>
      </c>
      <c r="B53" s="46" t="s">
        <v>24</v>
      </c>
      <c r="C53" s="31" t="s">
        <v>25</v>
      </c>
      <c r="D53" s="25">
        <f t="shared" si="0"/>
        <v>55</v>
      </c>
      <c r="E53" s="25">
        <f>E54+E57+E60</f>
        <v>55</v>
      </c>
      <c r="F53" s="25">
        <f>F54+F57+F60</f>
        <v>0</v>
      </c>
    </row>
    <row r="54" spans="1:6" s="14" customFormat="1" ht="25.5" customHeight="1" x14ac:dyDescent="0.2">
      <c r="A54" s="21"/>
      <c r="B54" s="30" t="s">
        <v>43</v>
      </c>
      <c r="C54" s="17" t="s">
        <v>44</v>
      </c>
      <c r="D54" s="25">
        <f t="shared" si="0"/>
        <v>20</v>
      </c>
      <c r="E54" s="28">
        <f>E55</f>
        <v>20</v>
      </c>
      <c r="F54" s="28">
        <f>F55</f>
        <v>0</v>
      </c>
    </row>
    <row r="55" spans="1:6" s="14" customFormat="1" ht="18.75" customHeight="1" x14ac:dyDescent="0.2">
      <c r="A55" s="21"/>
      <c r="B55" s="23" t="s">
        <v>13</v>
      </c>
      <c r="C55" s="17"/>
      <c r="D55" s="25">
        <f t="shared" si="0"/>
        <v>20</v>
      </c>
      <c r="E55" s="26">
        <f>E56</f>
        <v>20</v>
      </c>
      <c r="F55" s="26">
        <f>F56</f>
        <v>0</v>
      </c>
    </row>
    <row r="56" spans="1:6" s="14" customFormat="1" ht="18.75" customHeight="1" x14ac:dyDescent="0.2">
      <c r="A56" s="21"/>
      <c r="B56" s="13" t="s">
        <v>18</v>
      </c>
      <c r="C56" s="3">
        <v>20</v>
      </c>
      <c r="D56" s="25">
        <f t="shared" si="0"/>
        <v>20</v>
      </c>
      <c r="E56" s="26">
        <v>20</v>
      </c>
      <c r="F56" s="26"/>
    </row>
    <row r="57" spans="1:6" s="14" customFormat="1" ht="27.75" customHeight="1" x14ac:dyDescent="0.2">
      <c r="A57" s="21"/>
      <c r="B57" s="30" t="s">
        <v>46</v>
      </c>
      <c r="C57" s="17" t="s">
        <v>47</v>
      </c>
      <c r="D57" s="25">
        <f t="shared" si="0"/>
        <v>25</v>
      </c>
      <c r="E57" s="28">
        <f>E58</f>
        <v>25</v>
      </c>
      <c r="F57" s="28">
        <f>F58</f>
        <v>0</v>
      </c>
    </row>
    <row r="58" spans="1:6" s="14" customFormat="1" ht="18.75" customHeight="1" x14ac:dyDescent="0.2">
      <c r="A58" s="21"/>
      <c r="B58" s="45" t="s">
        <v>13</v>
      </c>
      <c r="C58" s="17"/>
      <c r="D58" s="25">
        <f t="shared" si="0"/>
        <v>25</v>
      </c>
      <c r="E58" s="26">
        <f>E59</f>
        <v>25</v>
      </c>
      <c r="F58" s="26">
        <f>F59</f>
        <v>0</v>
      </c>
    </row>
    <row r="59" spans="1:6" s="14" customFormat="1" ht="18.75" customHeight="1" x14ac:dyDescent="0.2">
      <c r="A59" s="21"/>
      <c r="B59" s="13" t="s">
        <v>18</v>
      </c>
      <c r="C59" s="3">
        <v>20</v>
      </c>
      <c r="D59" s="25">
        <f t="shared" si="0"/>
        <v>25</v>
      </c>
      <c r="E59" s="26">
        <v>25</v>
      </c>
      <c r="F59" s="26"/>
    </row>
    <row r="60" spans="1:6" s="14" customFormat="1" ht="18.75" customHeight="1" x14ac:dyDescent="0.2">
      <c r="A60" s="21"/>
      <c r="B60" s="54" t="s">
        <v>72</v>
      </c>
      <c r="C60" s="17" t="s">
        <v>62</v>
      </c>
      <c r="D60" s="25">
        <f t="shared" si="0"/>
        <v>10</v>
      </c>
      <c r="E60" s="28">
        <f>E61</f>
        <v>10</v>
      </c>
      <c r="F60" s="28">
        <f>F61</f>
        <v>0</v>
      </c>
    </row>
    <row r="61" spans="1:6" s="14" customFormat="1" ht="18.75" customHeight="1" x14ac:dyDescent="0.2">
      <c r="A61" s="21"/>
      <c r="B61" s="45" t="s">
        <v>13</v>
      </c>
      <c r="C61" s="3"/>
      <c r="D61" s="25">
        <f t="shared" si="0"/>
        <v>10</v>
      </c>
      <c r="E61" s="26">
        <f>E62</f>
        <v>10</v>
      </c>
      <c r="F61" s="26">
        <f>F62</f>
        <v>0</v>
      </c>
    </row>
    <row r="62" spans="1:6" s="14" customFormat="1" ht="18.75" customHeight="1" x14ac:dyDescent="0.2">
      <c r="A62" s="21"/>
      <c r="B62" s="13" t="s">
        <v>18</v>
      </c>
      <c r="C62" s="3">
        <v>20</v>
      </c>
      <c r="D62" s="25">
        <f t="shared" ref="D62:D113" si="3">E62+F62</f>
        <v>10</v>
      </c>
      <c r="E62" s="26">
        <v>10</v>
      </c>
      <c r="F62" s="26"/>
    </row>
    <row r="63" spans="1:6" s="14" customFormat="1" ht="18.75" customHeight="1" x14ac:dyDescent="0.2">
      <c r="A63" s="6" t="s">
        <v>14</v>
      </c>
      <c r="B63" s="43" t="s">
        <v>60</v>
      </c>
      <c r="C63" s="6" t="s">
        <v>61</v>
      </c>
      <c r="D63" s="25">
        <f t="shared" si="3"/>
        <v>3006</v>
      </c>
      <c r="E63" s="25">
        <f>E64+E67+E73+E77</f>
        <v>1314</v>
      </c>
      <c r="F63" s="25">
        <f>F64+F67+F73+F77</f>
        <v>1692</v>
      </c>
    </row>
    <row r="64" spans="1:6" s="14" customFormat="1" ht="18.75" customHeight="1" x14ac:dyDescent="0.2">
      <c r="A64" s="21"/>
      <c r="B64" s="48" t="s">
        <v>68</v>
      </c>
      <c r="C64" s="17" t="s">
        <v>69</v>
      </c>
      <c r="D64" s="25">
        <f t="shared" si="3"/>
        <v>2521</v>
      </c>
      <c r="E64" s="28">
        <f>E65</f>
        <v>829</v>
      </c>
      <c r="F64" s="28">
        <f>F65</f>
        <v>1692</v>
      </c>
    </row>
    <row r="65" spans="1:6" s="14" customFormat="1" ht="18.75" customHeight="1" x14ac:dyDescent="0.2">
      <c r="A65" s="21"/>
      <c r="B65" s="35" t="s">
        <v>9</v>
      </c>
      <c r="C65" s="2"/>
      <c r="D65" s="25">
        <f t="shared" si="3"/>
        <v>2521</v>
      </c>
      <c r="E65" s="26">
        <f>E66</f>
        <v>829</v>
      </c>
      <c r="F65" s="26">
        <f>F66</f>
        <v>1692</v>
      </c>
    </row>
    <row r="66" spans="1:6" s="14" customFormat="1" ht="27.75" customHeight="1" x14ac:dyDescent="0.2">
      <c r="A66" s="21"/>
      <c r="B66" s="60" t="s">
        <v>70</v>
      </c>
      <c r="C66" s="2" t="s">
        <v>71</v>
      </c>
      <c r="D66" s="25">
        <f t="shared" si="3"/>
        <v>2521</v>
      </c>
      <c r="E66" s="41">
        <v>829</v>
      </c>
      <c r="F66" s="41">
        <v>1692</v>
      </c>
    </row>
    <row r="67" spans="1:6" s="14" customFormat="1" ht="18.75" customHeight="1" x14ac:dyDescent="0.2">
      <c r="A67" s="21"/>
      <c r="B67" s="42" t="s">
        <v>59</v>
      </c>
      <c r="C67" s="57" t="s">
        <v>81</v>
      </c>
      <c r="D67" s="25">
        <f t="shared" si="3"/>
        <v>85</v>
      </c>
      <c r="E67" s="28">
        <f>E68</f>
        <v>75</v>
      </c>
      <c r="F67" s="28">
        <f>F68</f>
        <v>10</v>
      </c>
    </row>
    <row r="68" spans="1:6" s="14" customFormat="1" ht="19.5" customHeight="1" x14ac:dyDescent="0.2">
      <c r="A68" s="21"/>
      <c r="B68" s="23" t="s">
        <v>13</v>
      </c>
      <c r="C68" s="17"/>
      <c r="D68" s="25">
        <f t="shared" si="3"/>
        <v>85</v>
      </c>
      <c r="E68" s="26">
        <f>E69</f>
        <v>75</v>
      </c>
      <c r="F68" s="26">
        <f>F69</f>
        <v>10</v>
      </c>
    </row>
    <row r="69" spans="1:6" s="14" customFormat="1" ht="27.75" customHeight="1" x14ac:dyDescent="0.2">
      <c r="A69" s="21"/>
      <c r="B69" s="38" t="s">
        <v>39</v>
      </c>
      <c r="C69" s="2" t="s">
        <v>40</v>
      </c>
      <c r="D69" s="25">
        <f t="shared" si="3"/>
        <v>85</v>
      </c>
      <c r="E69" s="26">
        <f>E70+E71+E72</f>
        <v>75</v>
      </c>
      <c r="F69" s="26">
        <f>F70+F72</f>
        <v>10</v>
      </c>
    </row>
    <row r="70" spans="1:6" s="14" customFormat="1" ht="18.75" customHeight="1" x14ac:dyDescent="0.2">
      <c r="A70" s="21"/>
      <c r="B70" s="38" t="s">
        <v>113</v>
      </c>
      <c r="C70" s="17"/>
      <c r="D70" s="25">
        <f t="shared" si="3"/>
        <v>-20</v>
      </c>
      <c r="E70" s="26">
        <f>-10-20</f>
        <v>-30</v>
      </c>
      <c r="F70" s="26">
        <v>10</v>
      </c>
    </row>
    <row r="71" spans="1:6" s="14" customFormat="1" ht="28.5" customHeight="1" x14ac:dyDescent="0.2">
      <c r="A71" s="21"/>
      <c r="B71" s="38" t="s">
        <v>114</v>
      </c>
      <c r="C71" s="17"/>
      <c r="D71" s="25">
        <f t="shared" si="3"/>
        <v>85</v>
      </c>
      <c r="E71" s="26">
        <v>85</v>
      </c>
      <c r="F71" s="26"/>
    </row>
    <row r="72" spans="1:6" s="14" customFormat="1" ht="23.25" customHeight="1" x14ac:dyDescent="0.2">
      <c r="A72" s="21"/>
      <c r="B72" s="13" t="s">
        <v>34</v>
      </c>
      <c r="C72" s="1"/>
      <c r="D72" s="25">
        <f t="shared" si="3"/>
        <v>20</v>
      </c>
      <c r="E72" s="26">
        <v>20</v>
      </c>
      <c r="F72" s="26"/>
    </row>
    <row r="73" spans="1:6" s="14" customFormat="1" ht="18" customHeight="1" x14ac:dyDescent="0.2">
      <c r="A73" s="21"/>
      <c r="B73" s="42" t="s">
        <v>66</v>
      </c>
      <c r="C73" s="66" t="s">
        <v>81</v>
      </c>
      <c r="D73" s="25">
        <f t="shared" si="3"/>
        <v>0</v>
      </c>
      <c r="E73" s="28">
        <f t="shared" ref="E73:F75" si="4">E74</f>
        <v>10</v>
      </c>
      <c r="F73" s="28">
        <f t="shared" si="4"/>
        <v>-10</v>
      </c>
    </row>
    <row r="74" spans="1:6" s="14" customFormat="1" ht="18.75" customHeight="1" x14ac:dyDescent="0.2">
      <c r="A74" s="21"/>
      <c r="B74" s="13" t="s">
        <v>13</v>
      </c>
      <c r="C74" s="1"/>
      <c r="D74" s="25">
        <f t="shared" si="3"/>
        <v>0</v>
      </c>
      <c r="E74" s="26">
        <f t="shared" si="4"/>
        <v>10</v>
      </c>
      <c r="F74" s="26">
        <f t="shared" si="4"/>
        <v>-10</v>
      </c>
    </row>
    <row r="75" spans="1:6" s="14" customFormat="1" ht="27.75" customHeight="1" x14ac:dyDescent="0.2">
      <c r="A75" s="21"/>
      <c r="B75" s="38" t="s">
        <v>39</v>
      </c>
      <c r="C75" s="2" t="s">
        <v>40</v>
      </c>
      <c r="D75" s="25">
        <f t="shared" si="3"/>
        <v>0</v>
      </c>
      <c r="E75" s="26">
        <f t="shared" si="4"/>
        <v>10</v>
      </c>
      <c r="F75" s="26">
        <f t="shared" si="4"/>
        <v>-10</v>
      </c>
    </row>
    <row r="76" spans="1:6" s="14" customFormat="1" ht="18.75" customHeight="1" x14ac:dyDescent="0.2">
      <c r="A76" s="21"/>
      <c r="B76" s="38" t="s">
        <v>58</v>
      </c>
      <c r="C76" s="17"/>
      <c r="D76" s="25">
        <f t="shared" si="3"/>
        <v>0</v>
      </c>
      <c r="E76" s="26">
        <v>10</v>
      </c>
      <c r="F76" s="26">
        <v>-10</v>
      </c>
    </row>
    <row r="77" spans="1:6" s="14" customFormat="1" ht="18.75" customHeight="1" x14ac:dyDescent="0.2">
      <c r="A77" s="21"/>
      <c r="B77" s="48" t="s">
        <v>97</v>
      </c>
      <c r="C77" s="17" t="s">
        <v>98</v>
      </c>
      <c r="D77" s="25">
        <f t="shared" si="3"/>
        <v>400</v>
      </c>
      <c r="E77" s="28">
        <f>E78</f>
        <v>400</v>
      </c>
      <c r="F77" s="28">
        <f>F78</f>
        <v>0</v>
      </c>
    </row>
    <row r="78" spans="1:6" s="14" customFormat="1" ht="18.75" customHeight="1" x14ac:dyDescent="0.2">
      <c r="A78" s="21"/>
      <c r="B78" s="35" t="s">
        <v>9</v>
      </c>
      <c r="C78" s="17"/>
      <c r="D78" s="25">
        <f t="shared" si="3"/>
        <v>400</v>
      </c>
      <c r="E78" s="26">
        <f>E79</f>
        <v>400</v>
      </c>
      <c r="F78" s="26"/>
    </row>
    <row r="79" spans="1:6" s="14" customFormat="1" ht="18.75" customHeight="1" x14ac:dyDescent="0.2">
      <c r="A79" s="21"/>
      <c r="B79" s="38" t="s">
        <v>116</v>
      </c>
      <c r="C79" s="36" t="s">
        <v>115</v>
      </c>
      <c r="D79" s="25">
        <f t="shared" si="3"/>
        <v>400</v>
      </c>
      <c r="E79" s="26">
        <f>280+60+60</f>
        <v>400</v>
      </c>
      <c r="F79" s="26"/>
    </row>
    <row r="80" spans="1:6" s="14" customFormat="1" ht="18.75" customHeight="1" x14ac:dyDescent="0.2">
      <c r="A80" s="6" t="s">
        <v>26</v>
      </c>
      <c r="B80" s="9" t="s">
        <v>20</v>
      </c>
      <c r="C80" s="6" t="s">
        <v>21</v>
      </c>
      <c r="D80" s="25">
        <f t="shared" si="3"/>
        <v>718</v>
      </c>
      <c r="E80" s="25">
        <f>E81+E87+E91+E95+E100+E104+E109</f>
        <v>718</v>
      </c>
      <c r="F80" s="25">
        <f>F81+F87+F91+F95+F100+F104+F109</f>
        <v>0</v>
      </c>
    </row>
    <row r="81" spans="1:6" s="14" customFormat="1" ht="18.75" customHeight="1" x14ac:dyDescent="0.2">
      <c r="A81" s="1"/>
      <c r="B81" s="48" t="s">
        <v>63</v>
      </c>
      <c r="C81" s="17" t="s">
        <v>64</v>
      </c>
      <c r="D81" s="25">
        <f t="shared" si="3"/>
        <v>49</v>
      </c>
      <c r="E81" s="28">
        <f>E82</f>
        <v>49</v>
      </c>
      <c r="F81" s="28">
        <f>F82</f>
        <v>0</v>
      </c>
    </row>
    <row r="82" spans="1:6" s="14" customFormat="1" ht="18.75" customHeight="1" x14ac:dyDescent="0.2">
      <c r="A82" s="1"/>
      <c r="B82" s="38" t="s">
        <v>65</v>
      </c>
      <c r="C82" s="17"/>
      <c r="D82" s="25">
        <f t="shared" si="3"/>
        <v>49</v>
      </c>
      <c r="E82" s="26">
        <f>E83+E86</f>
        <v>49</v>
      </c>
      <c r="F82" s="26">
        <f>F83</f>
        <v>0</v>
      </c>
    </row>
    <row r="83" spans="1:6" s="14" customFormat="1" ht="18.75" customHeight="1" x14ac:dyDescent="0.2">
      <c r="A83" s="1"/>
      <c r="B83" s="13" t="s">
        <v>32</v>
      </c>
      <c r="C83" s="36" t="s">
        <v>33</v>
      </c>
      <c r="D83" s="25">
        <f t="shared" si="3"/>
        <v>49.06</v>
      </c>
      <c r="E83" s="26">
        <f>E84+E85</f>
        <v>49.06</v>
      </c>
      <c r="F83" s="26">
        <f>F84+F85</f>
        <v>0</v>
      </c>
    </row>
    <row r="84" spans="1:6" s="14" customFormat="1" ht="18.75" customHeight="1" x14ac:dyDescent="0.2">
      <c r="A84" s="1"/>
      <c r="B84" s="13" t="s">
        <v>49</v>
      </c>
      <c r="C84" s="36"/>
      <c r="D84" s="25">
        <f t="shared" si="3"/>
        <v>49</v>
      </c>
      <c r="E84" s="26">
        <v>49</v>
      </c>
      <c r="F84" s="26"/>
    </row>
    <row r="85" spans="1:6" s="14" customFormat="1" ht="18.75" customHeight="1" x14ac:dyDescent="0.2">
      <c r="A85" s="1"/>
      <c r="B85" s="13" t="s">
        <v>34</v>
      </c>
      <c r="C85" s="36"/>
      <c r="D85" s="25">
        <f t="shared" si="3"/>
        <v>0.06</v>
      </c>
      <c r="E85" s="26">
        <v>0.06</v>
      </c>
      <c r="F85" s="26"/>
    </row>
    <row r="86" spans="1:6" s="14" customFormat="1" ht="25.5" customHeight="1" x14ac:dyDescent="0.2">
      <c r="A86" s="1"/>
      <c r="B86" s="35" t="s">
        <v>129</v>
      </c>
      <c r="C86" s="36" t="s">
        <v>130</v>
      </c>
      <c r="D86" s="25">
        <f t="shared" si="3"/>
        <v>-0.06</v>
      </c>
      <c r="E86" s="26">
        <v>-0.06</v>
      </c>
      <c r="F86" s="26"/>
    </row>
    <row r="87" spans="1:6" s="14" customFormat="1" ht="21.75" customHeight="1" x14ac:dyDescent="0.2">
      <c r="A87" s="1"/>
      <c r="B87" s="44" t="s">
        <v>128</v>
      </c>
      <c r="C87" s="17" t="s">
        <v>127</v>
      </c>
      <c r="D87" s="25">
        <f t="shared" si="3"/>
        <v>100</v>
      </c>
      <c r="E87" s="28">
        <f t="shared" ref="E87:F89" si="5">E88</f>
        <v>100</v>
      </c>
      <c r="F87" s="28">
        <f t="shared" si="5"/>
        <v>0</v>
      </c>
    </row>
    <row r="88" spans="1:6" s="14" customFormat="1" ht="18.75" customHeight="1" x14ac:dyDescent="0.2">
      <c r="A88" s="1"/>
      <c r="B88" s="23" t="s">
        <v>13</v>
      </c>
      <c r="C88" s="1"/>
      <c r="D88" s="25">
        <f t="shared" si="3"/>
        <v>100</v>
      </c>
      <c r="E88" s="26">
        <f t="shared" si="5"/>
        <v>100</v>
      </c>
      <c r="F88" s="26">
        <f t="shared" si="5"/>
        <v>0</v>
      </c>
    </row>
    <row r="89" spans="1:6" s="14" customFormat="1" ht="18.75" customHeight="1" x14ac:dyDescent="0.2">
      <c r="A89" s="1"/>
      <c r="B89" s="13" t="s">
        <v>32</v>
      </c>
      <c r="C89" s="36" t="s">
        <v>33</v>
      </c>
      <c r="D89" s="25">
        <f t="shared" si="3"/>
        <v>100</v>
      </c>
      <c r="E89" s="26">
        <f>E90</f>
        <v>100</v>
      </c>
      <c r="F89" s="26">
        <f t="shared" si="5"/>
        <v>0</v>
      </c>
    </row>
    <row r="90" spans="1:6" s="14" customFormat="1" ht="18.75" customHeight="1" x14ac:dyDescent="0.2">
      <c r="A90" s="1"/>
      <c r="B90" s="13" t="s">
        <v>49</v>
      </c>
      <c r="C90" s="36"/>
      <c r="D90" s="25">
        <f t="shared" si="3"/>
        <v>100</v>
      </c>
      <c r="E90" s="26">
        <v>100</v>
      </c>
      <c r="F90" s="26"/>
    </row>
    <row r="91" spans="1:6" s="14" customFormat="1" ht="18.75" customHeight="1" x14ac:dyDescent="0.2">
      <c r="A91" s="1"/>
      <c r="B91" s="44" t="s">
        <v>41</v>
      </c>
      <c r="C91" s="17" t="s">
        <v>42</v>
      </c>
      <c r="D91" s="25">
        <f t="shared" si="3"/>
        <v>75</v>
      </c>
      <c r="E91" s="28">
        <f t="shared" ref="E91:F93" si="6">E92</f>
        <v>75</v>
      </c>
      <c r="F91" s="28">
        <f t="shared" si="6"/>
        <v>0</v>
      </c>
    </row>
    <row r="92" spans="1:6" s="14" customFormat="1" ht="18.75" customHeight="1" x14ac:dyDescent="0.2">
      <c r="A92" s="1"/>
      <c r="B92" s="23" t="s">
        <v>13</v>
      </c>
      <c r="C92" s="1"/>
      <c r="D92" s="25">
        <f t="shared" si="3"/>
        <v>75</v>
      </c>
      <c r="E92" s="26">
        <f t="shared" si="6"/>
        <v>75</v>
      </c>
      <c r="F92" s="26">
        <f t="shared" si="6"/>
        <v>0</v>
      </c>
    </row>
    <row r="93" spans="1:6" s="14" customFormat="1" ht="18.75" customHeight="1" x14ac:dyDescent="0.2">
      <c r="A93" s="1"/>
      <c r="B93" s="13" t="s">
        <v>32</v>
      </c>
      <c r="C93" s="36" t="s">
        <v>33</v>
      </c>
      <c r="D93" s="25">
        <f t="shared" si="3"/>
        <v>75</v>
      </c>
      <c r="E93" s="26">
        <f t="shared" si="6"/>
        <v>75</v>
      </c>
      <c r="F93" s="26">
        <f t="shared" si="6"/>
        <v>0</v>
      </c>
    </row>
    <row r="94" spans="1:6" s="14" customFormat="1" ht="18.75" customHeight="1" x14ac:dyDescent="0.2">
      <c r="A94" s="1"/>
      <c r="B94" s="13" t="s">
        <v>49</v>
      </c>
      <c r="C94" s="36"/>
      <c r="D94" s="25">
        <f t="shared" si="3"/>
        <v>75</v>
      </c>
      <c r="E94" s="26">
        <v>75</v>
      </c>
      <c r="F94" s="26"/>
    </row>
    <row r="95" spans="1:6" s="14" customFormat="1" ht="18.75" customHeight="1" x14ac:dyDescent="0.2">
      <c r="A95" s="1"/>
      <c r="B95" s="48" t="s">
        <v>56</v>
      </c>
      <c r="C95" s="17" t="s">
        <v>54</v>
      </c>
      <c r="D95" s="25">
        <f t="shared" si="3"/>
        <v>330</v>
      </c>
      <c r="E95" s="28">
        <f>E96</f>
        <v>330</v>
      </c>
      <c r="F95" s="28">
        <f>F96</f>
        <v>0</v>
      </c>
    </row>
    <row r="96" spans="1:6" s="14" customFormat="1" ht="18.75" customHeight="1" x14ac:dyDescent="0.2">
      <c r="A96" s="1"/>
      <c r="B96" s="23" t="s">
        <v>13</v>
      </c>
      <c r="C96" s="17"/>
      <c r="D96" s="25">
        <f t="shared" si="3"/>
        <v>330</v>
      </c>
      <c r="E96" s="26">
        <f>E97</f>
        <v>330</v>
      </c>
      <c r="F96" s="26">
        <f>F97</f>
        <v>0</v>
      </c>
    </row>
    <row r="97" spans="1:6" s="14" customFormat="1" ht="18.75" customHeight="1" x14ac:dyDescent="0.2">
      <c r="A97" s="1"/>
      <c r="B97" s="13" t="s">
        <v>32</v>
      </c>
      <c r="C97" s="36" t="s">
        <v>33</v>
      </c>
      <c r="D97" s="25">
        <f t="shared" si="3"/>
        <v>330</v>
      </c>
      <c r="E97" s="26">
        <f>E98+E99</f>
        <v>330</v>
      </c>
      <c r="F97" s="26">
        <f>F98+F99</f>
        <v>0</v>
      </c>
    </row>
    <row r="98" spans="1:6" s="14" customFormat="1" ht="18.75" customHeight="1" x14ac:dyDescent="0.2">
      <c r="A98" s="1"/>
      <c r="B98" s="13" t="s">
        <v>49</v>
      </c>
      <c r="C98" s="36"/>
      <c r="D98" s="25">
        <f t="shared" si="3"/>
        <v>125</v>
      </c>
      <c r="E98" s="26">
        <v>125</v>
      </c>
      <c r="F98" s="26"/>
    </row>
    <row r="99" spans="1:6" s="14" customFormat="1" ht="18.75" customHeight="1" x14ac:dyDescent="0.2">
      <c r="A99" s="1"/>
      <c r="B99" s="13" t="s">
        <v>34</v>
      </c>
      <c r="C99" s="36"/>
      <c r="D99" s="25">
        <f t="shared" si="3"/>
        <v>205</v>
      </c>
      <c r="E99" s="26">
        <f>180+25</f>
        <v>205</v>
      </c>
      <c r="F99" s="26"/>
    </row>
    <row r="100" spans="1:6" s="14" customFormat="1" ht="18.75" customHeight="1" x14ac:dyDescent="0.2">
      <c r="A100" s="1"/>
      <c r="B100" s="48" t="s">
        <v>57</v>
      </c>
      <c r="C100" s="17" t="s">
        <v>55</v>
      </c>
      <c r="D100" s="25">
        <f t="shared" si="3"/>
        <v>18</v>
      </c>
      <c r="E100" s="28">
        <f t="shared" ref="E100:F102" si="7">E101</f>
        <v>18</v>
      </c>
      <c r="F100" s="28">
        <f t="shared" si="7"/>
        <v>0</v>
      </c>
    </row>
    <row r="101" spans="1:6" s="14" customFormat="1" ht="18.75" customHeight="1" x14ac:dyDescent="0.2">
      <c r="A101" s="1"/>
      <c r="B101" s="23" t="s">
        <v>13</v>
      </c>
      <c r="C101" s="17"/>
      <c r="D101" s="25">
        <f t="shared" si="3"/>
        <v>18</v>
      </c>
      <c r="E101" s="26">
        <f t="shared" si="7"/>
        <v>18</v>
      </c>
      <c r="F101" s="26">
        <f t="shared" si="7"/>
        <v>0</v>
      </c>
    </row>
    <row r="102" spans="1:6" s="14" customFormat="1" ht="18.75" customHeight="1" x14ac:dyDescent="0.2">
      <c r="A102" s="1"/>
      <c r="B102" s="13" t="s">
        <v>32</v>
      </c>
      <c r="C102" s="36" t="s">
        <v>33</v>
      </c>
      <c r="D102" s="25">
        <f t="shared" si="3"/>
        <v>18</v>
      </c>
      <c r="E102" s="26">
        <f t="shared" si="7"/>
        <v>18</v>
      </c>
      <c r="F102" s="26">
        <f t="shared" si="7"/>
        <v>0</v>
      </c>
    </row>
    <row r="103" spans="1:6" s="14" customFormat="1" ht="18.75" customHeight="1" x14ac:dyDescent="0.2">
      <c r="A103" s="1"/>
      <c r="B103" s="13" t="s">
        <v>49</v>
      </c>
      <c r="C103" s="36"/>
      <c r="D103" s="25">
        <f t="shared" si="3"/>
        <v>18</v>
      </c>
      <c r="E103" s="26">
        <v>18</v>
      </c>
      <c r="F103" s="26"/>
    </row>
    <row r="104" spans="1:6" s="14" customFormat="1" ht="33.75" customHeight="1" x14ac:dyDescent="0.2">
      <c r="A104" s="1"/>
      <c r="B104" s="44" t="s">
        <v>50</v>
      </c>
      <c r="C104" s="17" t="s">
        <v>51</v>
      </c>
      <c r="D104" s="25">
        <f t="shared" si="3"/>
        <v>141</v>
      </c>
      <c r="E104" s="28">
        <f>E105</f>
        <v>141</v>
      </c>
      <c r="F104" s="28">
        <f>F105</f>
        <v>0</v>
      </c>
    </row>
    <row r="105" spans="1:6" s="14" customFormat="1" ht="18.75" customHeight="1" x14ac:dyDescent="0.2">
      <c r="A105" s="1"/>
      <c r="B105" s="23" t="s">
        <v>13</v>
      </c>
      <c r="C105" s="1"/>
      <c r="D105" s="25">
        <f t="shared" si="3"/>
        <v>141</v>
      </c>
      <c r="E105" s="26">
        <f>E106</f>
        <v>141</v>
      </c>
      <c r="F105" s="26">
        <f>F106</f>
        <v>0</v>
      </c>
    </row>
    <row r="106" spans="1:6" s="14" customFormat="1" ht="18.75" customHeight="1" x14ac:dyDescent="0.2">
      <c r="A106" s="1"/>
      <c r="B106" s="13" t="s">
        <v>32</v>
      </c>
      <c r="C106" s="36" t="s">
        <v>33</v>
      </c>
      <c r="D106" s="25">
        <f t="shared" si="3"/>
        <v>141</v>
      </c>
      <c r="E106" s="26">
        <f>E107+E108</f>
        <v>141</v>
      </c>
      <c r="F106" s="26">
        <f>F107+F108</f>
        <v>0</v>
      </c>
    </row>
    <row r="107" spans="1:6" s="14" customFormat="1" ht="18.75" customHeight="1" x14ac:dyDescent="0.2">
      <c r="A107" s="1"/>
      <c r="B107" s="13" t="s">
        <v>49</v>
      </c>
      <c r="C107" s="36"/>
      <c r="D107" s="25">
        <f t="shared" si="3"/>
        <v>41</v>
      </c>
      <c r="E107" s="26">
        <v>41</v>
      </c>
      <c r="F107" s="26"/>
    </row>
    <row r="108" spans="1:6" s="14" customFormat="1" ht="18.75" customHeight="1" x14ac:dyDescent="0.2">
      <c r="A108" s="1"/>
      <c r="B108" s="13" t="s">
        <v>34</v>
      </c>
      <c r="C108" s="36"/>
      <c r="D108" s="25">
        <f t="shared" si="3"/>
        <v>100</v>
      </c>
      <c r="E108" s="26">
        <v>100</v>
      </c>
      <c r="F108" s="26"/>
    </row>
    <row r="109" spans="1:6" s="14" customFormat="1" ht="18.75" customHeight="1" x14ac:dyDescent="0.2">
      <c r="A109" s="1"/>
      <c r="B109" s="49" t="s">
        <v>52</v>
      </c>
      <c r="C109" s="4" t="s">
        <v>53</v>
      </c>
      <c r="D109" s="25">
        <f t="shared" si="3"/>
        <v>5</v>
      </c>
      <c r="E109" s="28">
        <f t="shared" ref="E109:F111" si="8">E110</f>
        <v>5</v>
      </c>
      <c r="F109" s="28">
        <f t="shared" si="8"/>
        <v>0</v>
      </c>
    </row>
    <row r="110" spans="1:6" s="14" customFormat="1" ht="18.75" customHeight="1" x14ac:dyDescent="0.2">
      <c r="A110" s="1"/>
      <c r="B110" s="23" t="s">
        <v>13</v>
      </c>
      <c r="C110" s="1"/>
      <c r="D110" s="25">
        <f t="shared" si="3"/>
        <v>5</v>
      </c>
      <c r="E110" s="26">
        <f t="shared" si="8"/>
        <v>5</v>
      </c>
      <c r="F110" s="26">
        <f t="shared" si="8"/>
        <v>0</v>
      </c>
    </row>
    <row r="111" spans="1:6" s="14" customFormat="1" ht="18.75" customHeight="1" x14ac:dyDescent="0.2">
      <c r="A111" s="1"/>
      <c r="B111" s="13" t="s">
        <v>32</v>
      </c>
      <c r="C111" s="36" t="s">
        <v>33</v>
      </c>
      <c r="D111" s="25">
        <f t="shared" si="3"/>
        <v>5</v>
      </c>
      <c r="E111" s="26">
        <f t="shared" si="8"/>
        <v>5</v>
      </c>
      <c r="F111" s="26">
        <f t="shared" si="8"/>
        <v>0</v>
      </c>
    </row>
    <row r="112" spans="1:6" s="14" customFormat="1" ht="18.75" customHeight="1" x14ac:dyDescent="0.2">
      <c r="A112" s="1"/>
      <c r="B112" s="13" t="s">
        <v>49</v>
      </c>
      <c r="C112" s="36"/>
      <c r="D112" s="25">
        <f t="shared" si="3"/>
        <v>5</v>
      </c>
      <c r="E112" s="26">
        <v>5</v>
      </c>
      <c r="F112" s="26"/>
    </row>
    <row r="113" spans="1:6" s="14" customFormat="1" ht="18.75" customHeight="1" x14ac:dyDescent="0.2">
      <c r="A113" s="6" t="s">
        <v>27</v>
      </c>
      <c r="B113" s="9" t="s">
        <v>36</v>
      </c>
      <c r="C113" s="6" t="s">
        <v>37</v>
      </c>
      <c r="D113" s="25">
        <f t="shared" si="3"/>
        <v>690</v>
      </c>
      <c r="E113" s="25">
        <f>E114+E123</f>
        <v>690</v>
      </c>
      <c r="F113" s="25">
        <f>F114+F123</f>
        <v>0</v>
      </c>
    </row>
    <row r="114" spans="1:6" s="14" customFormat="1" ht="18.75" customHeight="1" x14ac:dyDescent="0.2">
      <c r="A114" s="21"/>
      <c r="B114" s="42" t="s">
        <v>59</v>
      </c>
      <c r="C114" s="17" t="s">
        <v>38</v>
      </c>
      <c r="D114" s="25">
        <f t="shared" ref="D114:D132" si="9">E114+F114</f>
        <v>650</v>
      </c>
      <c r="E114" s="28">
        <f>E115+E117</f>
        <v>650</v>
      </c>
      <c r="F114" s="28">
        <f>F117</f>
        <v>0</v>
      </c>
    </row>
    <row r="115" spans="1:6" s="14" customFormat="1" ht="18.75" customHeight="1" x14ac:dyDescent="0.2">
      <c r="A115" s="21"/>
      <c r="B115" s="23" t="s">
        <v>13</v>
      </c>
      <c r="C115" s="17"/>
      <c r="D115" s="25">
        <f t="shared" si="9"/>
        <v>150</v>
      </c>
      <c r="E115" s="28">
        <f>E116</f>
        <v>150</v>
      </c>
      <c r="F115" s="28"/>
    </row>
    <row r="116" spans="1:6" s="14" customFormat="1" ht="28.5" customHeight="1" x14ac:dyDescent="0.2">
      <c r="A116" s="21"/>
      <c r="B116" s="38" t="s">
        <v>114</v>
      </c>
      <c r="C116" s="17"/>
      <c r="D116" s="25">
        <f t="shared" si="9"/>
        <v>150</v>
      </c>
      <c r="E116" s="28">
        <v>150</v>
      </c>
      <c r="F116" s="28"/>
    </row>
    <row r="117" spans="1:6" s="14" customFormat="1" ht="18.75" customHeight="1" x14ac:dyDescent="0.2">
      <c r="A117" s="21"/>
      <c r="B117" s="13" t="s">
        <v>9</v>
      </c>
      <c r="C117" s="3"/>
      <c r="D117" s="25">
        <f t="shared" si="9"/>
        <v>500</v>
      </c>
      <c r="E117" s="26">
        <f>E118</f>
        <v>500</v>
      </c>
      <c r="F117" s="26">
        <f>F118</f>
        <v>0</v>
      </c>
    </row>
    <row r="118" spans="1:6" s="14" customFormat="1" ht="18.75" customHeight="1" x14ac:dyDescent="0.2">
      <c r="A118" s="21"/>
      <c r="B118" s="38" t="s">
        <v>78</v>
      </c>
      <c r="C118" s="56" t="s">
        <v>79</v>
      </c>
      <c r="D118" s="25">
        <f t="shared" si="9"/>
        <v>500</v>
      </c>
      <c r="E118" s="26">
        <v>500</v>
      </c>
      <c r="F118" s="26"/>
    </row>
    <row r="119" spans="1:6" s="14" customFormat="1" ht="18.75" hidden="1" customHeight="1" x14ac:dyDescent="0.2">
      <c r="A119" s="21"/>
      <c r="B119" s="42" t="s">
        <v>66</v>
      </c>
      <c r="C119" s="17" t="s">
        <v>38</v>
      </c>
      <c r="D119" s="25">
        <f t="shared" si="9"/>
        <v>0</v>
      </c>
      <c r="E119" s="28">
        <f>E120</f>
        <v>0</v>
      </c>
      <c r="F119" s="28">
        <f>F120</f>
        <v>0</v>
      </c>
    </row>
    <row r="120" spans="1:6" s="14" customFormat="1" ht="18.75" hidden="1" customHeight="1" x14ac:dyDescent="0.2">
      <c r="A120" s="21"/>
      <c r="B120" s="23" t="s">
        <v>13</v>
      </c>
      <c r="C120" s="52"/>
      <c r="D120" s="25">
        <f t="shared" si="9"/>
        <v>0</v>
      </c>
      <c r="E120" s="26"/>
      <c r="F120" s="26"/>
    </row>
    <row r="121" spans="1:6" s="14" customFormat="1" ht="25.5" hidden="1" customHeight="1" x14ac:dyDescent="0.2">
      <c r="A121" s="21"/>
      <c r="B121" s="38" t="s">
        <v>39</v>
      </c>
      <c r="C121" s="2" t="s">
        <v>40</v>
      </c>
      <c r="D121" s="25">
        <f t="shared" si="9"/>
        <v>0</v>
      </c>
      <c r="E121" s="26"/>
      <c r="F121" s="26"/>
    </row>
    <row r="122" spans="1:6" s="14" customFormat="1" ht="18.75" hidden="1" customHeight="1" x14ac:dyDescent="0.2">
      <c r="A122" s="21"/>
      <c r="B122" s="38" t="s">
        <v>58</v>
      </c>
      <c r="C122" s="50"/>
      <c r="D122" s="25">
        <f t="shared" si="9"/>
        <v>0</v>
      </c>
      <c r="E122" s="26"/>
      <c r="F122" s="26"/>
    </row>
    <row r="123" spans="1:6" s="14" customFormat="1" ht="18.75" customHeight="1" x14ac:dyDescent="0.2">
      <c r="A123" s="21"/>
      <c r="B123" s="42" t="s">
        <v>73</v>
      </c>
      <c r="C123" s="17" t="s">
        <v>38</v>
      </c>
      <c r="D123" s="25">
        <f t="shared" si="9"/>
        <v>40</v>
      </c>
      <c r="E123" s="28">
        <f t="shared" ref="E123:F124" si="10">E124</f>
        <v>40</v>
      </c>
      <c r="F123" s="28">
        <f t="shared" si="10"/>
        <v>0</v>
      </c>
    </row>
    <row r="124" spans="1:6" s="14" customFormat="1" ht="18.75" customHeight="1" x14ac:dyDescent="0.2">
      <c r="A124" s="21"/>
      <c r="B124" s="23" t="s">
        <v>13</v>
      </c>
      <c r="C124" s="52"/>
      <c r="D124" s="25">
        <f t="shared" si="9"/>
        <v>40</v>
      </c>
      <c r="E124" s="26">
        <f t="shared" si="10"/>
        <v>40</v>
      </c>
      <c r="F124" s="26">
        <f t="shared" si="10"/>
        <v>0</v>
      </c>
    </row>
    <row r="125" spans="1:6" s="14" customFormat="1" ht="25.5" customHeight="1" x14ac:dyDescent="0.2">
      <c r="A125" s="21"/>
      <c r="B125" s="38" t="s">
        <v>39</v>
      </c>
      <c r="C125" s="2" t="s">
        <v>40</v>
      </c>
      <c r="D125" s="25">
        <f t="shared" si="9"/>
        <v>40</v>
      </c>
      <c r="E125" s="26">
        <f>E126</f>
        <v>40</v>
      </c>
      <c r="F125" s="26">
        <f>F126</f>
        <v>0</v>
      </c>
    </row>
    <row r="126" spans="1:6" s="14" customFormat="1" ht="18.75" customHeight="1" x14ac:dyDescent="0.2">
      <c r="A126" s="21"/>
      <c r="B126" s="38" t="s">
        <v>34</v>
      </c>
      <c r="C126" s="50"/>
      <c r="D126" s="25">
        <f t="shared" si="9"/>
        <v>40</v>
      </c>
      <c r="E126" s="26">
        <v>40</v>
      </c>
      <c r="F126" s="26"/>
    </row>
    <row r="127" spans="1:6" s="14" customFormat="1" ht="19.5" customHeight="1" x14ac:dyDescent="0.2">
      <c r="A127" s="6" t="s">
        <v>48</v>
      </c>
      <c r="B127" s="64" t="s">
        <v>102</v>
      </c>
      <c r="C127" s="6" t="s">
        <v>103</v>
      </c>
      <c r="D127" s="25">
        <f t="shared" si="9"/>
        <v>1584.67</v>
      </c>
      <c r="E127" s="25">
        <f>E128</f>
        <v>1584.67</v>
      </c>
      <c r="F127" s="25">
        <f>F128</f>
        <v>0</v>
      </c>
    </row>
    <row r="128" spans="1:6" s="14" customFormat="1" ht="32.25" customHeight="1" x14ac:dyDescent="0.2">
      <c r="A128" s="1"/>
      <c r="B128" s="61" t="s">
        <v>104</v>
      </c>
      <c r="C128" s="4" t="s">
        <v>105</v>
      </c>
      <c r="D128" s="25">
        <f t="shared" si="9"/>
        <v>1584.67</v>
      </c>
      <c r="E128" s="28">
        <f>E129</f>
        <v>1584.67</v>
      </c>
      <c r="F128" s="28">
        <f t="shared" ref="F128" si="11">G128</f>
        <v>0</v>
      </c>
    </row>
    <row r="129" spans="1:9" s="14" customFormat="1" ht="19.5" customHeight="1" x14ac:dyDescent="0.2">
      <c r="A129" s="1"/>
      <c r="B129" s="13" t="s">
        <v>9</v>
      </c>
      <c r="C129" s="2"/>
      <c r="D129" s="25">
        <f t="shared" si="9"/>
        <v>1584.67</v>
      </c>
      <c r="E129" s="28">
        <f>E130+E131+E132</f>
        <v>1584.67</v>
      </c>
      <c r="F129" s="28">
        <f>F130+F131+F132</f>
        <v>0</v>
      </c>
    </row>
    <row r="130" spans="1:9" s="14" customFormat="1" ht="19.5" customHeight="1" x14ac:dyDescent="0.2">
      <c r="A130" s="21"/>
      <c r="B130" s="13" t="s">
        <v>106</v>
      </c>
      <c r="C130" s="2" t="s">
        <v>107</v>
      </c>
      <c r="D130" s="25">
        <f t="shared" si="9"/>
        <v>66.900000000000006</v>
      </c>
      <c r="E130" s="26">
        <v>66.900000000000006</v>
      </c>
      <c r="F130" s="26"/>
    </row>
    <row r="131" spans="1:9" s="14" customFormat="1" ht="19.5" customHeight="1" x14ac:dyDescent="0.2">
      <c r="A131" s="21"/>
      <c r="B131" s="13" t="s">
        <v>108</v>
      </c>
      <c r="C131" s="2" t="s">
        <v>109</v>
      </c>
      <c r="D131" s="25">
        <f t="shared" si="9"/>
        <v>1466.91</v>
      </c>
      <c r="E131" s="26">
        <f>260.91+1206</f>
        <v>1466.91</v>
      </c>
      <c r="F131" s="26"/>
    </row>
    <row r="132" spans="1:9" s="14" customFormat="1" ht="19.5" customHeight="1" x14ac:dyDescent="0.2">
      <c r="A132" s="21"/>
      <c r="B132" s="62" t="s">
        <v>110</v>
      </c>
      <c r="C132" s="2" t="s">
        <v>86</v>
      </c>
      <c r="D132" s="25">
        <f t="shared" si="9"/>
        <v>50.86</v>
      </c>
      <c r="E132" s="26">
        <v>50.86</v>
      </c>
      <c r="F132" s="26"/>
    </row>
    <row r="133" spans="1:9" s="14" customFormat="1" ht="19.5" customHeight="1" x14ac:dyDescent="0.2">
      <c r="A133" s="6" t="s">
        <v>91</v>
      </c>
      <c r="B133" s="9" t="s">
        <v>87</v>
      </c>
      <c r="C133" s="6" t="s">
        <v>88</v>
      </c>
      <c r="D133" s="25">
        <f t="shared" ref="D133:D137" si="12">E133+F133</f>
        <v>225</v>
      </c>
      <c r="E133" s="25">
        <f t="shared" ref="E133:F135" si="13">E134</f>
        <v>225</v>
      </c>
      <c r="F133" s="25">
        <f t="shared" si="13"/>
        <v>0</v>
      </c>
    </row>
    <row r="134" spans="1:9" s="14" customFormat="1" ht="19.5" customHeight="1" x14ac:dyDescent="0.2">
      <c r="A134" s="21"/>
      <c r="B134" s="30" t="s">
        <v>89</v>
      </c>
      <c r="C134" s="1" t="s">
        <v>90</v>
      </c>
      <c r="D134" s="25">
        <f t="shared" si="12"/>
        <v>225</v>
      </c>
      <c r="E134" s="26">
        <f t="shared" si="13"/>
        <v>225</v>
      </c>
      <c r="F134" s="26">
        <f t="shared" si="13"/>
        <v>0</v>
      </c>
    </row>
    <row r="135" spans="1:9" s="14" customFormat="1" ht="19.5" customHeight="1" x14ac:dyDescent="0.2">
      <c r="A135" s="21"/>
      <c r="B135" s="35" t="s">
        <v>9</v>
      </c>
      <c r="C135" s="36"/>
      <c r="D135" s="25">
        <f t="shared" si="12"/>
        <v>225</v>
      </c>
      <c r="E135" s="26">
        <f t="shared" si="13"/>
        <v>225</v>
      </c>
      <c r="F135" s="26">
        <f t="shared" si="13"/>
        <v>0</v>
      </c>
    </row>
    <row r="136" spans="1:9" s="14" customFormat="1" ht="19.5" customHeight="1" x14ac:dyDescent="0.2">
      <c r="A136" s="21"/>
      <c r="B136" s="35" t="s">
        <v>80</v>
      </c>
      <c r="C136" s="36">
        <v>70</v>
      </c>
      <c r="D136" s="25">
        <f t="shared" si="12"/>
        <v>225</v>
      </c>
      <c r="E136" s="26">
        <v>225</v>
      </c>
      <c r="F136" s="26"/>
    </row>
    <row r="137" spans="1:9" ht="15" customHeight="1" x14ac:dyDescent="0.2">
      <c r="A137" s="10"/>
      <c r="B137" s="7" t="s">
        <v>67</v>
      </c>
      <c r="C137" s="10"/>
      <c r="D137" s="25">
        <f t="shared" si="12"/>
        <v>0</v>
      </c>
      <c r="E137" s="25">
        <f>E10-E22</f>
        <v>0</v>
      </c>
      <c r="F137" s="25">
        <f>F10-F22</f>
        <v>0</v>
      </c>
      <c r="G137" s="63"/>
      <c r="H137" s="63"/>
      <c r="I137" s="63"/>
    </row>
    <row r="138" spans="1:9" x14ac:dyDescent="0.2">
      <c r="C138" s="18"/>
    </row>
    <row r="139" spans="1:9" x14ac:dyDescent="0.2">
      <c r="C139" s="18"/>
    </row>
    <row r="140" spans="1:9" x14ac:dyDescent="0.2">
      <c r="B140" s="51"/>
    </row>
    <row r="141" spans="1:9" x14ac:dyDescent="0.2">
      <c r="B141" s="51"/>
    </row>
  </sheetData>
  <mergeCells count="6">
    <mergeCell ref="A7:E7"/>
    <mergeCell ref="A1:D1"/>
    <mergeCell ref="C2:E2"/>
    <mergeCell ref="A3:E3"/>
    <mergeCell ref="A5:E5"/>
    <mergeCell ref="A6:E6"/>
  </mergeCells>
  <pageMargins left="0.39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  </vt:lpstr>
      <vt:lpstr>'anexa 1  '!Print_Titles</vt:lpstr>
    </vt:vector>
  </TitlesOfParts>
  <Company>cjarges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Catalina PREDESCU</cp:lastModifiedBy>
  <cp:lastPrinted>2015-07-24T10:05:56Z</cp:lastPrinted>
  <dcterms:created xsi:type="dcterms:W3CDTF">2012-03-09T07:09:29Z</dcterms:created>
  <dcterms:modified xsi:type="dcterms:W3CDTF">2015-07-24T10:55:55Z</dcterms:modified>
</cp:coreProperties>
</file>